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480" windowHeight="8445"/>
  </bookViews>
  <sheets>
    <sheet name="בדיקת איכות" sheetId="1" r:id="rId1"/>
  </sheets>
  <calcPr calcId="145621"/>
</workbook>
</file>

<file path=xl/calcChain.xml><?xml version="1.0" encoding="utf-8"?>
<calcChain xmlns="http://schemas.openxmlformats.org/spreadsheetml/2006/main">
  <c r="J13" i="1"/>
  <c r="V42" l="1"/>
  <c r="W42" s="1"/>
  <c r="S42"/>
  <c r="T42" s="1"/>
  <c r="Q42"/>
  <c r="P42"/>
  <c r="M42"/>
  <c r="N42" s="1"/>
  <c r="J42"/>
  <c r="K42" s="1"/>
  <c r="V41"/>
  <c r="V40"/>
  <c r="V39"/>
  <c r="V38"/>
  <c r="V37"/>
  <c r="V36"/>
  <c r="V35"/>
  <c r="W34"/>
  <c r="V34"/>
  <c r="S41"/>
  <c r="S40"/>
  <c r="S39"/>
  <c r="S38"/>
  <c r="S37"/>
  <c r="S36"/>
  <c r="S35"/>
  <c r="T34"/>
  <c r="S34"/>
  <c r="P41"/>
  <c r="P40"/>
  <c r="P39"/>
  <c r="P38"/>
  <c r="P37"/>
  <c r="P36"/>
  <c r="P35"/>
  <c r="Q34"/>
  <c r="P34"/>
  <c r="M41"/>
  <c r="M40"/>
  <c r="M39"/>
  <c r="M38"/>
  <c r="M37"/>
  <c r="M36"/>
  <c r="M35"/>
  <c r="N34"/>
  <c r="M34"/>
  <c r="K34"/>
  <c r="J35"/>
  <c r="J36"/>
  <c r="J37"/>
  <c r="J38"/>
  <c r="J39"/>
  <c r="J40"/>
  <c r="J41"/>
  <c r="J34"/>
  <c r="M33"/>
  <c r="N33" s="1"/>
  <c r="J33"/>
  <c r="K33" s="1"/>
  <c r="V33"/>
  <c r="W33" s="1"/>
  <c r="S33"/>
  <c r="T33" s="1"/>
  <c r="V32"/>
  <c r="V31"/>
  <c r="V29"/>
  <c r="V28"/>
  <c r="V27"/>
  <c r="V25"/>
  <c r="V24"/>
  <c r="V23"/>
  <c r="V21"/>
  <c r="V20"/>
  <c r="V19"/>
  <c r="V17"/>
  <c r="V16"/>
  <c r="V15"/>
  <c r="V13"/>
  <c r="W13" s="1"/>
  <c r="P33"/>
  <c r="Q33" s="1"/>
  <c r="S32"/>
  <c r="S31"/>
  <c r="S29"/>
  <c r="S28"/>
  <c r="S27"/>
  <c r="S25"/>
  <c r="S24"/>
  <c r="S23"/>
  <c r="S21"/>
  <c r="S20"/>
  <c r="S19"/>
  <c r="S17"/>
  <c r="S16"/>
  <c r="S15"/>
  <c r="S13"/>
  <c r="T13" s="1"/>
  <c r="P32"/>
  <c r="P31"/>
  <c r="P29"/>
  <c r="P28"/>
  <c r="P27"/>
  <c r="P25"/>
  <c r="P24"/>
  <c r="P23"/>
  <c r="P21"/>
  <c r="P20"/>
  <c r="P19"/>
  <c r="P17"/>
  <c r="P16"/>
  <c r="P15"/>
  <c r="P13"/>
  <c r="Q13" s="1"/>
  <c r="M32"/>
  <c r="M31"/>
  <c r="M29"/>
  <c r="M28"/>
  <c r="M27"/>
  <c r="M25"/>
  <c r="M24"/>
  <c r="M23"/>
  <c r="M21"/>
  <c r="M20"/>
  <c r="M19"/>
  <c r="M17"/>
  <c r="M16"/>
  <c r="M15"/>
  <c r="M13"/>
  <c r="N13" s="1"/>
  <c r="J32"/>
  <c r="J31"/>
  <c r="J29"/>
  <c r="J28"/>
  <c r="J27"/>
  <c r="J25"/>
  <c r="J24"/>
  <c r="J23"/>
  <c r="J21"/>
  <c r="V12"/>
  <c r="V8"/>
  <c r="V4"/>
  <c r="W4" s="1"/>
  <c r="S12"/>
  <c r="S8"/>
  <c r="S4"/>
  <c r="T4" s="1"/>
  <c r="P12"/>
  <c r="P8"/>
  <c r="P4"/>
  <c r="Q4" s="1"/>
  <c r="M12"/>
  <c r="M8"/>
  <c r="M4"/>
  <c r="N4" s="1"/>
  <c r="J8"/>
  <c r="J4" l="1"/>
  <c r="A14" l="1"/>
  <c r="J15"/>
  <c r="J20" l="1"/>
  <c r="J16"/>
  <c r="J12"/>
  <c r="K4" s="1"/>
  <c r="J19"/>
  <c r="H43"/>
  <c r="J17"/>
  <c r="K13" l="1"/>
  <c r="U43" l="1"/>
  <c r="U44" s="1"/>
  <c r="R43"/>
  <c r="R44" s="1"/>
  <c r="O43"/>
  <c r="O44" s="1"/>
  <c r="L43"/>
  <c r="L44" s="1"/>
  <c r="I43"/>
  <c r="I44" l="1"/>
  <c r="L45"/>
  <c r="R45"/>
  <c r="I45"/>
  <c r="O45"/>
  <c r="U45"/>
</calcChain>
</file>

<file path=xl/sharedStrings.xml><?xml version="1.0" encoding="utf-8"?>
<sst xmlns="http://schemas.openxmlformats.org/spreadsheetml/2006/main" count="105" uniqueCount="67">
  <si>
    <t>פרמטר</t>
  </si>
  <si>
    <t>משקל</t>
  </si>
  <si>
    <t>פרמטר משנה</t>
  </si>
  <si>
    <t>סעיף</t>
  </si>
  <si>
    <t>משקל פרמטר משנה</t>
  </si>
  <si>
    <t>מרכיב ציון</t>
  </si>
  <si>
    <t>היקף / רמה שהוצג/ה</t>
  </si>
  <si>
    <t>ציון לפרמטר</t>
  </si>
  <si>
    <t>לקוחות</t>
  </si>
  <si>
    <t>צוות המציע</t>
  </si>
  <si>
    <t>ציון לפרמטר משנה</t>
  </si>
  <si>
    <t>סה"כ ציון איכות</t>
  </si>
  <si>
    <t>מרכיבי איכות</t>
  </si>
  <si>
    <t>סף איכות</t>
  </si>
  <si>
    <t>ציון איכות משוקלל - לאחר נירמול</t>
  </si>
  <si>
    <t>ציון מ-1 עד 100</t>
  </si>
  <si>
    <t>7.7.1</t>
  </si>
  <si>
    <t>ניסיון המציע</t>
  </si>
  <si>
    <t>מידת מורכבות הפרויקטים והתאמתם לנשוא המכרז</t>
  </si>
  <si>
    <t>7.7.2.</t>
  </si>
  <si>
    <r>
      <rPr>
        <b/>
        <u/>
        <sz val="11"/>
        <color theme="1"/>
        <rFont val="Arial"/>
        <family val="2"/>
        <scheme val="minor"/>
      </rPr>
      <t>מנהל הפרויקט</t>
    </r>
    <r>
      <rPr>
        <sz val="11"/>
        <color theme="1"/>
        <rFont val="Arial"/>
        <family val="2"/>
        <charset val="177"/>
        <scheme val="minor"/>
      </rPr>
      <t xml:space="preserve"> 
השכלה רלוונטית</t>
    </r>
  </si>
  <si>
    <r>
      <rPr>
        <b/>
        <u/>
        <sz val="11"/>
        <color theme="1"/>
        <rFont val="Arial"/>
        <family val="2"/>
        <scheme val="minor"/>
      </rPr>
      <t>מנהל הפרויקט</t>
    </r>
    <r>
      <rPr>
        <sz val="11"/>
        <color theme="1"/>
        <rFont val="Arial"/>
        <family val="2"/>
        <charset val="177"/>
        <scheme val="minor"/>
      </rPr>
      <t xml:space="preserve">
שנות ניסיון בניהול פרויקטים דומים </t>
    </r>
  </si>
  <si>
    <r>
      <rPr>
        <b/>
        <u/>
        <sz val="11"/>
        <color theme="1"/>
        <rFont val="Arial"/>
        <family val="2"/>
        <scheme val="minor"/>
      </rPr>
      <t>מנהל הפרויקט</t>
    </r>
    <r>
      <rPr>
        <sz val="11"/>
        <color theme="1"/>
        <rFont val="Arial"/>
        <family val="2"/>
        <charset val="177"/>
        <scheme val="minor"/>
      </rPr>
      <t xml:space="preserve">
התרשמות מניסיון מקצועי</t>
    </r>
  </si>
  <si>
    <r>
      <rPr>
        <b/>
        <u/>
        <sz val="11"/>
        <color theme="1"/>
        <rFont val="Arial"/>
        <family val="2"/>
        <scheme val="minor"/>
      </rPr>
      <t>רכז תחום 1</t>
    </r>
    <r>
      <rPr>
        <sz val="11"/>
        <color theme="1"/>
        <rFont val="Arial"/>
        <family val="2"/>
        <charset val="177"/>
        <scheme val="minor"/>
      </rPr>
      <t xml:space="preserve">
השכלה רלוונטית</t>
    </r>
  </si>
  <si>
    <r>
      <rPr>
        <b/>
        <u/>
        <sz val="11"/>
        <color theme="1"/>
        <rFont val="Arial"/>
        <family val="2"/>
        <scheme val="minor"/>
      </rPr>
      <t>רכז תחום 1</t>
    </r>
    <r>
      <rPr>
        <sz val="11"/>
        <color theme="1"/>
        <rFont val="Arial"/>
        <family val="2"/>
        <charset val="177"/>
        <scheme val="minor"/>
      </rPr>
      <t xml:space="preserve">
שנות ניסיון בפרויקטים דומים </t>
    </r>
  </si>
  <si>
    <r>
      <t xml:space="preserve">עבור כל שנת ניסיון של מנהל הפרויקט, המציע יקבל 20 נק'. מעל 10 שנות ניסיון, יזכה למקס' הניקוד.
</t>
    </r>
    <r>
      <rPr>
        <u/>
        <sz val="11"/>
        <color theme="1"/>
        <rFont val="Arial"/>
        <family val="2"/>
        <scheme val="minor"/>
      </rPr>
      <t>ניסיון מתחת ל- 5 שנים, לא עומד בתנאי סף.</t>
    </r>
  </si>
  <si>
    <t>עבור כל שנת ניסיון של רכז התחום, המציע יקבל 10 נק'. מעל 10 שנים, יזכה למקס' הניקוד</t>
  </si>
  <si>
    <r>
      <rPr>
        <b/>
        <u/>
        <sz val="11"/>
        <color theme="1"/>
        <rFont val="Arial"/>
        <family val="2"/>
        <scheme val="minor"/>
      </rPr>
      <t>רכז תחום 1</t>
    </r>
    <r>
      <rPr>
        <sz val="11"/>
        <color theme="1"/>
        <rFont val="Arial"/>
        <family val="2"/>
        <charset val="177"/>
        <scheme val="minor"/>
      </rPr>
      <t xml:space="preserve">
התרשמות מניסיון מקצועי</t>
    </r>
  </si>
  <si>
    <r>
      <rPr>
        <b/>
        <u/>
        <sz val="11"/>
        <color theme="1"/>
        <rFont val="Arial"/>
        <family val="2"/>
        <scheme val="minor"/>
      </rPr>
      <t>רכז תחום 2</t>
    </r>
    <r>
      <rPr>
        <sz val="11"/>
        <color theme="1"/>
        <rFont val="Arial"/>
        <family val="2"/>
        <charset val="177"/>
        <scheme val="minor"/>
      </rPr>
      <t xml:space="preserve">
השכלה רלוונטית</t>
    </r>
  </si>
  <si>
    <r>
      <rPr>
        <b/>
        <u/>
        <sz val="11"/>
        <color theme="1"/>
        <rFont val="Arial"/>
        <family val="2"/>
        <scheme val="minor"/>
      </rPr>
      <t>רכז תחום 2</t>
    </r>
    <r>
      <rPr>
        <sz val="11"/>
        <color theme="1"/>
        <rFont val="Arial"/>
        <family val="2"/>
        <charset val="177"/>
        <scheme val="minor"/>
      </rPr>
      <t xml:space="preserve">
שנות ניסיון בפרויקטים דומים </t>
    </r>
  </si>
  <si>
    <r>
      <rPr>
        <b/>
        <u/>
        <sz val="11"/>
        <color theme="1"/>
        <rFont val="Arial"/>
        <family val="2"/>
        <scheme val="minor"/>
      </rPr>
      <t>רכז תחום 2</t>
    </r>
    <r>
      <rPr>
        <sz val="11"/>
        <color theme="1"/>
        <rFont val="Arial"/>
        <family val="2"/>
        <charset val="177"/>
        <scheme val="minor"/>
      </rPr>
      <t xml:space="preserve">
התרשמות מניסיון מקצועי</t>
    </r>
  </si>
  <si>
    <r>
      <rPr>
        <b/>
        <u/>
        <sz val="11"/>
        <color theme="1"/>
        <rFont val="Arial"/>
        <family val="2"/>
        <scheme val="minor"/>
      </rPr>
      <t>רכז תחום 3</t>
    </r>
    <r>
      <rPr>
        <sz val="11"/>
        <color theme="1"/>
        <rFont val="Arial"/>
        <family val="2"/>
        <charset val="177"/>
        <scheme val="minor"/>
      </rPr>
      <t xml:space="preserve">
שנות ניסיון בפרויקטים דומים </t>
    </r>
  </si>
  <si>
    <r>
      <rPr>
        <b/>
        <u/>
        <sz val="11"/>
        <color theme="1"/>
        <rFont val="Arial"/>
        <family val="2"/>
        <scheme val="minor"/>
      </rPr>
      <t>רכז תחום 3</t>
    </r>
    <r>
      <rPr>
        <sz val="11"/>
        <color theme="1"/>
        <rFont val="Arial"/>
        <family val="2"/>
        <charset val="177"/>
        <scheme val="minor"/>
      </rPr>
      <t xml:space="preserve">
התרשמות מניסיון מקצועי</t>
    </r>
  </si>
  <si>
    <r>
      <rPr>
        <b/>
        <u/>
        <sz val="11"/>
        <color theme="1"/>
        <rFont val="Arial"/>
        <family val="2"/>
        <scheme val="minor"/>
      </rPr>
      <t>רכז תחום 3</t>
    </r>
    <r>
      <rPr>
        <sz val="11"/>
        <color theme="1"/>
        <rFont val="Arial"/>
        <family val="2"/>
        <charset val="177"/>
        <scheme val="minor"/>
      </rPr>
      <t xml:space="preserve">
השכלה רלוונטית</t>
    </r>
  </si>
  <si>
    <r>
      <rPr>
        <b/>
        <u/>
        <sz val="11"/>
        <color theme="1"/>
        <rFont val="Arial"/>
        <family val="2"/>
        <scheme val="minor"/>
      </rPr>
      <t>רכז תחום 4</t>
    </r>
    <r>
      <rPr>
        <sz val="11"/>
        <color theme="1"/>
        <rFont val="Arial"/>
        <family val="2"/>
        <charset val="177"/>
        <scheme val="minor"/>
      </rPr>
      <t xml:space="preserve">
שנות ניסיון בפרויקטים דומים </t>
    </r>
  </si>
  <si>
    <r>
      <rPr>
        <b/>
        <u/>
        <sz val="11"/>
        <color theme="1"/>
        <rFont val="Arial"/>
        <family val="2"/>
        <scheme val="minor"/>
      </rPr>
      <t>רכז תחום 4</t>
    </r>
    <r>
      <rPr>
        <sz val="11"/>
        <color theme="1"/>
        <rFont val="Arial"/>
        <family val="2"/>
        <charset val="177"/>
        <scheme val="minor"/>
      </rPr>
      <t xml:space="preserve">
התרשמות מניסיון מקצועי</t>
    </r>
  </si>
  <si>
    <r>
      <rPr>
        <b/>
        <u/>
        <sz val="11"/>
        <color theme="1"/>
        <rFont val="Arial"/>
        <family val="2"/>
        <scheme val="minor"/>
      </rPr>
      <t>רכז תחום 4</t>
    </r>
    <r>
      <rPr>
        <sz val="11"/>
        <color theme="1"/>
        <rFont val="Arial"/>
        <family val="2"/>
        <charset val="177"/>
        <scheme val="minor"/>
      </rPr>
      <t xml:space="preserve">
השכלה רלוונטית</t>
    </r>
  </si>
  <si>
    <t>התרשמות מאיכות עבודות קודמות שביצע המציע, עמידה בדרישות הלקוחות, עמידה בלו"ז, שביעות רצון מהעבודה וכד'</t>
  </si>
  <si>
    <t>7.7.3</t>
  </si>
  <si>
    <t>7.7.4</t>
  </si>
  <si>
    <t>מתודולוגיית עבודה</t>
  </si>
  <si>
    <t>שיטות עבודה מוצעות לאספקת השירותים</t>
  </si>
  <si>
    <t>מבנה ארגוני מוצע</t>
  </si>
  <si>
    <t>תהליכי עבודה - כולל תהליכי פיקוח ובקרה</t>
  </si>
  <si>
    <t>7.7.5</t>
  </si>
  <si>
    <t>ראיון עם מנהל הפרויקט</t>
  </si>
  <si>
    <t>בחינת קריטריונים כגון: מקצועיות, היכרות עם תחומי השירותים הנדרשים במסגרת המכרז, הבנת דרישות המשרד באספקת השירותים, תכנית העבודה המוצעת, עבודת צוות, יכולת עמידה בלוחות זמנים והתרשמות כללית ממנהל הפרויקט ומכישוריו.</t>
  </si>
  <si>
    <t xml:space="preserve"> היקף פרויקטים - כספי</t>
  </si>
  <si>
    <t>מציע 1</t>
  </si>
  <si>
    <t>מציע 2</t>
  </si>
  <si>
    <t>מציע 3</t>
  </si>
  <si>
    <t>מציע 4</t>
  </si>
  <si>
    <t>מציע 5</t>
  </si>
  <si>
    <r>
      <rPr>
        <b/>
        <u/>
        <sz val="11"/>
        <color theme="1"/>
        <rFont val="Arial"/>
        <family val="2"/>
        <scheme val="minor"/>
      </rPr>
      <t>היקף פרויקטים - כספי</t>
    </r>
    <r>
      <rPr>
        <sz val="11"/>
        <color theme="1"/>
        <rFont val="Arial"/>
        <family val="2"/>
        <charset val="177"/>
        <scheme val="minor"/>
      </rPr>
      <t xml:space="preserve">
יחושב ממוצע של היקפם התקציבי הכולל של הפרויקטים במהלך 5 השנים  האחרונות</t>
    </r>
  </si>
  <si>
    <t>עד 5 מיליון ₪</t>
  </si>
  <si>
    <t>5 מיליון ₪ - 10 מיליון ₪</t>
  </si>
  <si>
    <t>10 מיליון ₪ - 20 מיליון ₪</t>
  </si>
  <si>
    <t>מעל 20 מיליון ₪</t>
  </si>
  <si>
    <t xml:space="preserve">תואר ראשון </t>
  </si>
  <si>
    <t>תואר שני</t>
  </si>
  <si>
    <t>כוח אדם מעבר לתנאי הסף</t>
  </si>
  <si>
    <t>טיפול במאגרי מידע</t>
  </si>
  <si>
    <t>סבירות התקציב</t>
  </si>
  <si>
    <t>שיווק ויח"צ</t>
  </si>
  <si>
    <t>מספר רשויות מקומיות</t>
  </si>
  <si>
    <r>
      <rPr>
        <b/>
        <u/>
        <sz val="11"/>
        <color theme="1"/>
        <rFont val="Arial"/>
        <family val="2"/>
        <scheme val="minor"/>
      </rPr>
      <t>היקף פרויקטים - פריסה</t>
    </r>
    <r>
      <rPr>
        <sz val="11"/>
        <color theme="1"/>
        <rFont val="Arial"/>
        <family val="2"/>
        <charset val="177"/>
        <scheme val="minor"/>
      </rPr>
      <t xml:space="preserve">
הפרויקטים יבחנו ע"פ מידת הפריסה הגיאוגרפית שלהם ברשויות המקומיות הבחינה תעשה באופן ממוצע לכל הפרויקטים שיוצגו בהצעה.</t>
    </r>
  </si>
  <si>
    <t>התרשמות כללית</t>
  </si>
</sst>
</file>

<file path=xl/styles.xml><?xml version="1.0" encoding="utf-8"?>
<styleSheet xmlns="http://schemas.openxmlformats.org/spreadsheetml/2006/main">
  <numFmts count="5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_ &quot;₪&quot;\ * #,##0_ ;_ &quot;₪&quot;\ * \-#,##0_ ;_ &quot;₪&quot;\ * &quot;-&quot;??_ ;_ @_ 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0" fillId="3" borderId="1" xfId="0" applyFill="1" applyBorder="1" applyAlignment="1" applyProtection="1">
      <alignment horizontal="center" vertical="center"/>
    </xf>
    <xf numFmtId="9" fontId="0" fillId="3" borderId="1" xfId="2" applyFont="1" applyFill="1" applyBorder="1" applyAlignment="1" applyProtection="1">
      <alignment horizontal="center" vertical="center"/>
    </xf>
    <xf numFmtId="9" fontId="0" fillId="3" borderId="1" xfId="0" applyNumberFormat="1" applyFill="1" applyBorder="1" applyAlignment="1" applyProtection="1">
      <alignment horizontal="center" vertical="center"/>
    </xf>
    <xf numFmtId="0" fontId="0" fillId="3" borderId="8" xfId="2" applyNumberFormat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64" fontId="0" fillId="0" borderId="0" xfId="0" applyNumberFormat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165" fontId="0" fillId="0" borderId="0" xfId="1" applyNumberFormat="1" applyFont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9" fontId="0" fillId="3" borderId="1" xfId="2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9" fontId="0" fillId="3" borderId="1" xfId="2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 wrapText="1"/>
    </xf>
    <xf numFmtId="9" fontId="0" fillId="3" borderId="8" xfId="2" applyFont="1" applyFill="1" applyBorder="1" applyAlignment="1" applyProtection="1">
      <alignment horizontal="center" vertical="center"/>
    </xf>
    <xf numFmtId="0" fontId="0" fillId="3" borderId="16" xfId="0" applyFill="1" applyBorder="1" applyAlignment="1" applyProtection="1">
      <alignment horizontal="center" vertical="center" wrapText="1"/>
    </xf>
    <xf numFmtId="9" fontId="0" fillId="3" borderId="16" xfId="2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readingOrder="2"/>
    </xf>
    <xf numFmtId="0" fontId="0" fillId="3" borderId="19" xfId="0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9" fontId="0" fillId="3" borderId="1" xfId="2" applyNumberFormat="1" applyFont="1" applyFill="1" applyBorder="1" applyAlignment="1" applyProtection="1">
      <alignment horizontal="center" vertical="center"/>
    </xf>
    <xf numFmtId="9" fontId="0" fillId="0" borderId="0" xfId="0" applyNumberFormat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 wrapText="1"/>
    </xf>
    <xf numFmtId="9" fontId="0" fillId="3" borderId="6" xfId="2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 wrapText="1"/>
    </xf>
    <xf numFmtId="9" fontId="0" fillId="3" borderId="25" xfId="2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9" fontId="0" fillId="3" borderId="8" xfId="2" applyFont="1" applyFill="1" applyBorder="1" applyAlignment="1" applyProtection="1">
      <alignment horizontal="center" vertical="center"/>
    </xf>
    <xf numFmtId="9" fontId="0" fillId="3" borderId="16" xfId="2" applyFont="1" applyFill="1" applyBorder="1" applyAlignment="1" applyProtection="1">
      <alignment horizontal="center" vertical="center"/>
    </xf>
    <xf numFmtId="9" fontId="0" fillId="3" borderId="13" xfId="2" applyFont="1" applyFill="1" applyBorder="1" applyAlignment="1" applyProtection="1">
      <alignment horizontal="center" vertical="center"/>
    </xf>
    <xf numFmtId="166" fontId="0" fillId="0" borderId="8" xfId="3" applyNumberFormat="1" applyFont="1" applyBorder="1" applyAlignment="1" applyProtection="1">
      <alignment horizontal="center" vertical="center"/>
      <protection locked="0"/>
    </xf>
    <xf numFmtId="166" fontId="0" fillId="0" borderId="16" xfId="3" applyNumberFormat="1" applyFont="1" applyBorder="1" applyAlignment="1" applyProtection="1">
      <alignment horizontal="center" vertical="center"/>
      <protection locked="0"/>
    </xf>
    <xf numFmtId="166" fontId="0" fillId="0" borderId="13" xfId="3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 wrapText="1"/>
    </xf>
    <xf numFmtId="0" fontId="0" fillId="3" borderId="16" xfId="0" applyFill="1" applyBorder="1" applyAlignment="1" applyProtection="1">
      <alignment horizontal="center" vertical="center" wrapText="1"/>
    </xf>
    <xf numFmtId="0" fontId="0" fillId="3" borderId="13" xfId="0" applyFill="1" applyBorder="1" applyAlignment="1" applyProtection="1">
      <alignment horizontal="center" vertical="center" wrapText="1"/>
    </xf>
    <xf numFmtId="0" fontId="0" fillId="3" borderId="7" xfId="0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0" fillId="3" borderId="17" xfId="0" applyFill="1" applyBorder="1" applyAlignment="1" applyProtection="1">
      <alignment horizontal="center" vertical="center"/>
    </xf>
    <xf numFmtId="0" fontId="0" fillId="3" borderId="18" xfId="0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center" vertical="center"/>
    </xf>
    <xf numFmtId="0" fontId="0" fillId="3" borderId="15" xfId="0" applyFill="1" applyBorder="1" applyAlignment="1" applyProtection="1">
      <alignment horizontal="center" vertical="center"/>
    </xf>
    <xf numFmtId="9" fontId="0" fillId="3" borderId="1" xfId="2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 vertical="center"/>
    </xf>
    <xf numFmtId="0" fontId="0" fillId="3" borderId="11" xfId="0" applyFill="1" applyBorder="1" applyAlignment="1" applyProtection="1">
      <alignment horizontal="center" vertical="center"/>
    </xf>
    <xf numFmtId="2" fontId="2" fillId="0" borderId="11" xfId="0" applyNumberFormat="1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/>
    </xf>
    <xf numFmtId="9" fontId="0" fillId="3" borderId="18" xfId="2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horizontal="center" vertical="center" wrapText="1"/>
    </xf>
    <xf numFmtId="0" fontId="0" fillId="3" borderId="18" xfId="0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</xf>
    <xf numFmtId="9" fontId="0" fillId="3" borderId="4" xfId="2" applyFont="1" applyFill="1" applyBorder="1" applyAlignment="1" applyProtection="1">
      <alignment horizontal="center" vertical="center"/>
    </xf>
    <xf numFmtId="9" fontId="0" fillId="3" borderId="6" xfId="2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0" fillId="3" borderId="24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70"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8"/>
  <sheetViews>
    <sheetView rightToLeft="1" tabSelected="1" zoomScale="75" zoomScaleNormal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E4" sqref="E4"/>
    </sheetView>
  </sheetViews>
  <sheetFormatPr defaultColWidth="9" defaultRowHeight="14.25"/>
  <cols>
    <col min="1" max="2" width="9" style="6"/>
    <col min="3" max="3" width="10.5" style="6" customWidth="1"/>
    <col min="4" max="4" width="22.375" style="6" customWidth="1"/>
    <col min="5" max="5" width="19.75" style="6" bestFit="1" customWidth="1"/>
    <col min="6" max="6" width="9" style="6"/>
    <col min="7" max="7" width="16.75" style="6" bestFit="1" customWidth="1"/>
    <col min="8" max="8" width="9" style="6"/>
    <col min="9" max="9" width="19.25" style="6" bestFit="1" customWidth="1"/>
    <col min="10" max="10" width="15.625" style="6" bestFit="1" customWidth="1"/>
    <col min="11" max="11" width="12.625" style="6" customWidth="1"/>
    <col min="12" max="12" width="19.25" style="6" customWidth="1"/>
    <col min="13" max="13" width="15.625" style="6" bestFit="1" customWidth="1"/>
    <col min="14" max="14" width="12.625" style="6" customWidth="1"/>
    <col min="15" max="15" width="19.25" style="6" customWidth="1"/>
    <col min="16" max="16" width="15.625" style="6" bestFit="1" customWidth="1"/>
    <col min="17" max="17" width="12.625" style="6" customWidth="1"/>
    <col min="18" max="18" width="19.25" style="6" customWidth="1"/>
    <col min="19" max="19" width="15.625" style="6" bestFit="1" customWidth="1"/>
    <col min="20" max="20" width="12.625" style="6" customWidth="1"/>
    <col min="21" max="21" width="19.25" style="6" customWidth="1"/>
    <col min="22" max="22" width="15.625" style="6" bestFit="1" customWidth="1"/>
    <col min="23" max="23" width="12.625" style="6" customWidth="1"/>
    <col min="24" max="16384" width="9" style="6"/>
  </cols>
  <sheetData>
    <row r="1" spans="1:23" ht="15" thickBot="1"/>
    <row r="2" spans="1:23" ht="15">
      <c r="B2" s="80" t="s">
        <v>12</v>
      </c>
      <c r="C2" s="81"/>
      <c r="D2" s="81"/>
      <c r="E2" s="81"/>
      <c r="F2" s="81"/>
      <c r="G2" s="81"/>
      <c r="H2" s="81"/>
      <c r="I2" s="74" t="s">
        <v>48</v>
      </c>
      <c r="J2" s="74"/>
      <c r="K2" s="74"/>
      <c r="L2" s="74" t="s">
        <v>49</v>
      </c>
      <c r="M2" s="74"/>
      <c r="N2" s="74"/>
      <c r="O2" s="74" t="s">
        <v>50</v>
      </c>
      <c r="P2" s="74"/>
      <c r="Q2" s="74"/>
      <c r="R2" s="74" t="s">
        <v>51</v>
      </c>
      <c r="S2" s="74"/>
      <c r="T2" s="74"/>
      <c r="U2" s="74" t="s">
        <v>52</v>
      </c>
      <c r="V2" s="74"/>
      <c r="W2" s="75"/>
    </row>
    <row r="3" spans="1:23">
      <c r="B3" s="8" t="s">
        <v>3</v>
      </c>
      <c r="C3" s="9" t="s">
        <v>0</v>
      </c>
      <c r="D3" s="9" t="s">
        <v>2</v>
      </c>
      <c r="E3" s="93" t="s">
        <v>5</v>
      </c>
      <c r="F3" s="93"/>
      <c r="G3" s="9" t="s">
        <v>4</v>
      </c>
      <c r="H3" s="9" t="s">
        <v>1</v>
      </c>
      <c r="I3" s="9" t="s">
        <v>6</v>
      </c>
      <c r="J3" s="9" t="s">
        <v>10</v>
      </c>
      <c r="K3" s="9" t="s">
        <v>7</v>
      </c>
      <c r="L3" s="9" t="s">
        <v>6</v>
      </c>
      <c r="M3" s="9" t="s">
        <v>10</v>
      </c>
      <c r="N3" s="9" t="s">
        <v>7</v>
      </c>
      <c r="O3" s="9" t="s">
        <v>6</v>
      </c>
      <c r="P3" s="9" t="s">
        <v>10</v>
      </c>
      <c r="Q3" s="9" t="s">
        <v>7</v>
      </c>
      <c r="R3" s="9" t="s">
        <v>6</v>
      </c>
      <c r="S3" s="9" t="s">
        <v>10</v>
      </c>
      <c r="T3" s="9" t="s">
        <v>7</v>
      </c>
      <c r="U3" s="9" t="s">
        <v>6</v>
      </c>
      <c r="V3" s="9" t="s">
        <v>10</v>
      </c>
      <c r="W3" s="10" t="s">
        <v>7</v>
      </c>
    </row>
    <row r="4" spans="1:23" ht="21" customHeight="1">
      <c r="B4" s="56" t="s">
        <v>16</v>
      </c>
      <c r="C4" s="53" t="s">
        <v>17</v>
      </c>
      <c r="D4" s="59" t="s">
        <v>65</v>
      </c>
      <c r="E4" s="19" t="s">
        <v>64</v>
      </c>
      <c r="F4" s="19">
        <v>40</v>
      </c>
      <c r="G4" s="45">
        <v>0.2</v>
      </c>
      <c r="H4" s="45">
        <v>0.15</v>
      </c>
      <c r="I4" s="42"/>
      <c r="J4" s="39" t="e">
        <f>VLOOKUP(I4,$E$4:$F$7,2,FALSE)</f>
        <v>#N/A</v>
      </c>
      <c r="K4" s="39" t="e">
        <f>SUMPRODUCT(J4:J12,$G$4:$G$12)*$H$4</f>
        <v>#N/A</v>
      </c>
      <c r="L4" s="42"/>
      <c r="M4" s="39" t="e">
        <f>VLOOKUP(L4,$E$4:$F$7,2,FALSE)</f>
        <v>#N/A</v>
      </c>
      <c r="N4" s="39" t="e">
        <f>SUMPRODUCT(M4:M12,$G$4:$G$12)*$H$4</f>
        <v>#N/A</v>
      </c>
      <c r="O4" s="42"/>
      <c r="P4" s="39" t="e">
        <f>VLOOKUP(O4,$E$4:$F$7,2,FALSE)</f>
        <v>#N/A</v>
      </c>
      <c r="Q4" s="39" t="e">
        <f>SUMPRODUCT(P4:P12,$G$4:$G$12)*$H$4</f>
        <v>#N/A</v>
      </c>
      <c r="R4" s="42"/>
      <c r="S4" s="39" t="e">
        <f>VLOOKUP(R4,$E$4:$F$7,2,FALSE)</f>
        <v>#N/A</v>
      </c>
      <c r="T4" s="39" t="e">
        <f>SUMPRODUCT(S4:S12,$G$4:$G$12)*$H$4</f>
        <v>#N/A</v>
      </c>
      <c r="U4" s="42"/>
      <c r="V4" s="39" t="e">
        <f>VLOOKUP(U4,$E$4:$F$7,2,FALSE)</f>
        <v>#N/A</v>
      </c>
      <c r="W4" s="39" t="e">
        <f>SUMPRODUCT(V4:V12,$G$4:$G$12)*$H$4</f>
        <v>#N/A</v>
      </c>
    </row>
    <row r="5" spans="1:23" ht="21" customHeight="1">
      <c r="B5" s="57"/>
      <c r="C5" s="54"/>
      <c r="D5" s="60"/>
      <c r="E5" s="19"/>
      <c r="F5" s="19">
        <v>60</v>
      </c>
      <c r="G5" s="46"/>
      <c r="H5" s="46"/>
      <c r="I5" s="43"/>
      <c r="J5" s="40"/>
      <c r="K5" s="40"/>
      <c r="L5" s="43"/>
      <c r="M5" s="40"/>
      <c r="N5" s="40"/>
      <c r="O5" s="43"/>
      <c r="P5" s="40"/>
      <c r="Q5" s="40"/>
      <c r="R5" s="43"/>
      <c r="S5" s="40"/>
      <c r="T5" s="40"/>
      <c r="U5" s="43"/>
      <c r="V5" s="40"/>
      <c r="W5" s="40"/>
    </row>
    <row r="6" spans="1:23" ht="21" customHeight="1">
      <c r="B6" s="57"/>
      <c r="C6" s="54"/>
      <c r="D6" s="60"/>
      <c r="E6" s="19"/>
      <c r="F6" s="19">
        <v>80</v>
      </c>
      <c r="G6" s="46"/>
      <c r="H6" s="46"/>
      <c r="I6" s="43"/>
      <c r="J6" s="40"/>
      <c r="K6" s="40"/>
      <c r="L6" s="43"/>
      <c r="M6" s="40"/>
      <c r="N6" s="40"/>
      <c r="O6" s="43"/>
      <c r="P6" s="40"/>
      <c r="Q6" s="40"/>
      <c r="R6" s="43"/>
      <c r="S6" s="40"/>
      <c r="T6" s="40"/>
      <c r="U6" s="43"/>
      <c r="V6" s="40"/>
      <c r="W6" s="40"/>
    </row>
    <row r="7" spans="1:23" ht="21" customHeight="1">
      <c r="B7" s="57"/>
      <c r="C7" s="54"/>
      <c r="D7" s="61"/>
      <c r="E7" s="19"/>
      <c r="F7" s="19">
        <v>100</v>
      </c>
      <c r="G7" s="47"/>
      <c r="H7" s="46"/>
      <c r="I7" s="44"/>
      <c r="J7" s="41"/>
      <c r="K7" s="40"/>
      <c r="L7" s="44"/>
      <c r="M7" s="41"/>
      <c r="N7" s="40"/>
      <c r="O7" s="44"/>
      <c r="P7" s="41"/>
      <c r="Q7" s="40"/>
      <c r="R7" s="44"/>
      <c r="S7" s="41"/>
      <c r="T7" s="40"/>
      <c r="U7" s="44"/>
      <c r="V7" s="41"/>
      <c r="W7" s="40"/>
    </row>
    <row r="8" spans="1:23" ht="24.95" customHeight="1">
      <c r="B8" s="57"/>
      <c r="C8" s="54"/>
      <c r="D8" s="59" t="s">
        <v>53</v>
      </c>
      <c r="E8" s="15" t="s">
        <v>54</v>
      </c>
      <c r="F8" s="15">
        <v>20</v>
      </c>
      <c r="G8" s="45">
        <v>0.4</v>
      </c>
      <c r="H8" s="46"/>
      <c r="I8" s="48"/>
      <c r="J8" s="39" t="e">
        <f>LOOKUP(I8,$E$58:$E$61,$F$58:$F$61)</f>
        <v>#N/A</v>
      </c>
      <c r="K8" s="40"/>
      <c r="L8" s="48"/>
      <c r="M8" s="39" t="e">
        <f>LOOKUP(L8,$E$58:$E$61,$F$58:$F$61)</f>
        <v>#N/A</v>
      </c>
      <c r="N8" s="40"/>
      <c r="O8" s="48"/>
      <c r="P8" s="39" t="e">
        <f>LOOKUP(O8,$E$58:$E$61,$F$58:$F$61)</f>
        <v>#N/A</v>
      </c>
      <c r="Q8" s="40"/>
      <c r="R8" s="48"/>
      <c r="S8" s="39" t="e">
        <f>LOOKUP(R8,$E$58:$E$61,$F$58:$F$61)</f>
        <v>#N/A</v>
      </c>
      <c r="T8" s="40"/>
      <c r="U8" s="48"/>
      <c r="V8" s="39" t="e">
        <f>LOOKUP(U8,$E$58:$E$61,$F$58:$F$61)</f>
        <v>#N/A</v>
      </c>
      <c r="W8" s="40"/>
    </row>
    <row r="9" spans="1:23" ht="24.95" customHeight="1">
      <c r="B9" s="57"/>
      <c r="C9" s="54"/>
      <c r="D9" s="60"/>
      <c r="E9" s="27" t="s">
        <v>55</v>
      </c>
      <c r="F9" s="15">
        <v>40</v>
      </c>
      <c r="G9" s="46"/>
      <c r="H9" s="46"/>
      <c r="I9" s="49"/>
      <c r="J9" s="40"/>
      <c r="K9" s="40"/>
      <c r="L9" s="49"/>
      <c r="M9" s="40"/>
      <c r="N9" s="40"/>
      <c r="O9" s="49"/>
      <c r="P9" s="40"/>
      <c r="Q9" s="40"/>
      <c r="R9" s="49"/>
      <c r="S9" s="40"/>
      <c r="T9" s="40"/>
      <c r="U9" s="49"/>
      <c r="V9" s="40"/>
      <c r="W9" s="40"/>
    </row>
    <row r="10" spans="1:23" ht="24.95" customHeight="1">
      <c r="B10" s="57"/>
      <c r="C10" s="54"/>
      <c r="D10" s="60"/>
      <c r="E10" s="27" t="s">
        <v>56</v>
      </c>
      <c r="F10" s="15">
        <v>60</v>
      </c>
      <c r="G10" s="46"/>
      <c r="H10" s="46"/>
      <c r="I10" s="49"/>
      <c r="J10" s="40"/>
      <c r="K10" s="40"/>
      <c r="L10" s="49"/>
      <c r="M10" s="40"/>
      <c r="N10" s="40"/>
      <c r="O10" s="49"/>
      <c r="P10" s="40"/>
      <c r="Q10" s="40"/>
      <c r="R10" s="49"/>
      <c r="S10" s="40"/>
      <c r="T10" s="40"/>
      <c r="U10" s="49"/>
      <c r="V10" s="40"/>
      <c r="W10" s="40"/>
    </row>
    <row r="11" spans="1:23" ht="24.95" customHeight="1">
      <c r="B11" s="57"/>
      <c r="C11" s="54"/>
      <c r="D11" s="61"/>
      <c r="E11" s="15" t="s">
        <v>57</v>
      </c>
      <c r="F11" s="15">
        <v>100</v>
      </c>
      <c r="G11" s="47"/>
      <c r="H11" s="46"/>
      <c r="I11" s="50"/>
      <c r="J11" s="41"/>
      <c r="K11" s="40"/>
      <c r="L11" s="50"/>
      <c r="M11" s="41"/>
      <c r="N11" s="40"/>
      <c r="O11" s="50"/>
      <c r="P11" s="41"/>
      <c r="Q11" s="40"/>
      <c r="R11" s="50"/>
      <c r="S11" s="41"/>
      <c r="T11" s="40"/>
      <c r="U11" s="50"/>
      <c r="V11" s="41"/>
      <c r="W11" s="40"/>
    </row>
    <row r="12" spans="1:23" ht="29.25" thickBot="1">
      <c r="B12" s="58"/>
      <c r="C12" s="55"/>
      <c r="D12" s="23" t="s">
        <v>18</v>
      </c>
      <c r="E12" s="64" t="s">
        <v>15</v>
      </c>
      <c r="F12" s="65"/>
      <c r="G12" s="24">
        <v>0.4</v>
      </c>
      <c r="H12" s="47"/>
      <c r="I12" s="20"/>
      <c r="J12" s="29">
        <f>I12</f>
        <v>0</v>
      </c>
      <c r="K12" s="41"/>
      <c r="L12" s="20"/>
      <c r="M12" s="29">
        <f>L12</f>
        <v>0</v>
      </c>
      <c r="N12" s="41"/>
      <c r="O12" s="20"/>
      <c r="P12" s="29">
        <f>O12</f>
        <v>0</v>
      </c>
      <c r="Q12" s="41"/>
      <c r="R12" s="20"/>
      <c r="S12" s="29">
        <f>R12</f>
        <v>0</v>
      </c>
      <c r="T12" s="41"/>
      <c r="U12" s="20"/>
      <c r="V12" s="29">
        <f>U12</f>
        <v>0</v>
      </c>
      <c r="W12" s="41"/>
    </row>
    <row r="13" spans="1:23">
      <c r="B13" s="76" t="s">
        <v>19</v>
      </c>
      <c r="C13" s="62" t="s">
        <v>9</v>
      </c>
      <c r="D13" s="87" t="s">
        <v>20</v>
      </c>
      <c r="E13" s="34" t="s">
        <v>59</v>
      </c>
      <c r="F13" s="34">
        <v>100</v>
      </c>
      <c r="G13" s="89">
        <v>0.06</v>
      </c>
      <c r="H13" s="83">
        <v>0.2</v>
      </c>
      <c r="I13" s="52"/>
      <c r="J13" s="51" t="e">
        <f>VLOOKUP(I13,$E$13:$F$14,2,FALSE)</f>
        <v>#N/A</v>
      </c>
      <c r="K13" s="51" t="e">
        <f>SUMPRODUCT(J13:J32,$G$13:$G$32)*$H$13</f>
        <v>#N/A</v>
      </c>
      <c r="L13" s="52"/>
      <c r="M13" s="51" t="e">
        <f>VLOOKUP(L13,$E$13:$F$14,2,FALSE)</f>
        <v>#N/A</v>
      </c>
      <c r="N13" s="51" t="e">
        <f>SUMPRODUCT(M13:M32,$G$13:$G$32)*$H$13</f>
        <v>#N/A</v>
      </c>
      <c r="O13" s="52"/>
      <c r="P13" s="51" t="e">
        <f>VLOOKUP(O13,$E$13:$F$14,2,FALSE)</f>
        <v>#N/A</v>
      </c>
      <c r="Q13" s="51" t="e">
        <f>SUMPRODUCT(P13:P32,$G$13:$G$32)*$H$13</f>
        <v>#N/A</v>
      </c>
      <c r="R13" s="52"/>
      <c r="S13" s="51" t="e">
        <f>VLOOKUP(R13,$E$13:$F$14,2,FALSE)</f>
        <v>#N/A</v>
      </c>
      <c r="T13" s="51" t="e">
        <f>SUMPRODUCT(S13:S32,$G$13:$G$32)*$H$13</f>
        <v>#N/A</v>
      </c>
      <c r="U13" s="42"/>
      <c r="V13" s="39" t="e">
        <f>VLOOKUP(U13,$E$13:$F$14,2,FALSE)</f>
        <v>#N/A</v>
      </c>
      <c r="W13" s="39" t="e">
        <f>SUMPRODUCT(V13:V32,$G$13:$G$32)*$H$13</f>
        <v>#N/A</v>
      </c>
    </row>
    <row r="14" spans="1:23">
      <c r="A14" s="6">
        <f>80/5</f>
        <v>16</v>
      </c>
      <c r="B14" s="76"/>
      <c r="C14" s="62"/>
      <c r="D14" s="88"/>
      <c r="E14" s="22" t="s">
        <v>58</v>
      </c>
      <c r="F14" s="22">
        <v>70</v>
      </c>
      <c r="G14" s="90"/>
      <c r="H14" s="83"/>
      <c r="I14" s="52"/>
      <c r="J14" s="51"/>
      <c r="K14" s="51"/>
      <c r="L14" s="52"/>
      <c r="M14" s="51"/>
      <c r="N14" s="51"/>
      <c r="O14" s="52"/>
      <c r="P14" s="51"/>
      <c r="Q14" s="51"/>
      <c r="R14" s="52"/>
      <c r="S14" s="51"/>
      <c r="T14" s="51"/>
      <c r="U14" s="44"/>
      <c r="V14" s="41"/>
      <c r="W14" s="40"/>
    </row>
    <row r="15" spans="1:23" ht="75" customHeight="1">
      <c r="B15" s="76"/>
      <c r="C15" s="62"/>
      <c r="D15" s="35" t="s">
        <v>21</v>
      </c>
      <c r="E15" s="85" t="s">
        <v>25</v>
      </c>
      <c r="F15" s="86"/>
      <c r="G15" s="36">
        <v>0.1</v>
      </c>
      <c r="H15" s="83"/>
      <c r="I15" s="5"/>
      <c r="J15" s="11" t="str">
        <f>IF(I15&gt;=10,100,IF(I15&lt;5,"לא עומד בתנאי סף",I15*10))</f>
        <v>לא עומד בתנאי סף</v>
      </c>
      <c r="K15" s="51"/>
      <c r="L15" s="17"/>
      <c r="M15" s="16" t="str">
        <f>IF(L15&gt;=10,100,IF(L15&lt;5,"לא עומד בתנאי סף",L15*10))</f>
        <v>לא עומד בתנאי סף</v>
      </c>
      <c r="N15" s="51"/>
      <c r="O15" s="17"/>
      <c r="P15" s="16" t="str">
        <f>IF(O15&gt;=10,100,IF(O15&lt;5,"לא עומד בתנאי סף",O15*10))</f>
        <v>לא עומד בתנאי סף</v>
      </c>
      <c r="Q15" s="51"/>
      <c r="R15" s="17"/>
      <c r="S15" s="16" t="str">
        <f>IF(R15&gt;=10,100,IF(R15&lt;5,"לא עומד בתנאי סף",R15*10))</f>
        <v>לא עומד בתנאי סף</v>
      </c>
      <c r="T15" s="51"/>
      <c r="U15" s="17"/>
      <c r="V15" s="16" t="str">
        <f>IF(U15&gt;=10,100,IF(U15&lt;5,"לא עומד בתנאי סף",U15*10))</f>
        <v>לא עומד בתנאי סף</v>
      </c>
      <c r="W15" s="40"/>
    </row>
    <row r="16" spans="1:23" ht="31.5" customHeight="1" thickBot="1">
      <c r="B16" s="76"/>
      <c r="C16" s="62"/>
      <c r="D16" s="37" t="s">
        <v>22</v>
      </c>
      <c r="E16" s="91" t="s">
        <v>15</v>
      </c>
      <c r="F16" s="92"/>
      <c r="G16" s="38">
        <v>0.2</v>
      </c>
      <c r="H16" s="83"/>
      <c r="I16" s="17"/>
      <c r="J16" s="16">
        <f>I16</f>
        <v>0</v>
      </c>
      <c r="K16" s="51"/>
      <c r="L16" s="17"/>
      <c r="M16" s="16">
        <f>L16</f>
        <v>0</v>
      </c>
      <c r="N16" s="51"/>
      <c r="O16" s="17"/>
      <c r="P16" s="16">
        <f>O16</f>
        <v>0</v>
      </c>
      <c r="Q16" s="51"/>
      <c r="R16" s="17"/>
      <c r="S16" s="16">
        <f>R16</f>
        <v>0</v>
      </c>
      <c r="T16" s="51"/>
      <c r="U16" s="17"/>
      <c r="V16" s="16">
        <f>U16</f>
        <v>0</v>
      </c>
      <c r="W16" s="40"/>
    </row>
    <row r="17" spans="2:23" ht="14.25" customHeight="1">
      <c r="B17" s="76"/>
      <c r="C17" s="77"/>
      <c r="D17" s="60" t="s">
        <v>23</v>
      </c>
      <c r="E17" s="33" t="s">
        <v>59</v>
      </c>
      <c r="F17" s="33">
        <v>100</v>
      </c>
      <c r="G17" s="47">
        <v>0.04</v>
      </c>
      <c r="H17" s="66"/>
      <c r="I17" s="52"/>
      <c r="J17" s="51" t="e">
        <f>VLOOKUP(I17,$E$17:$F$18,2,FALSE)</f>
        <v>#N/A</v>
      </c>
      <c r="K17" s="51"/>
      <c r="L17" s="52"/>
      <c r="M17" s="51" t="e">
        <f>VLOOKUP(L17,$E$17:$F$18,2,FALSE)</f>
        <v>#N/A</v>
      </c>
      <c r="N17" s="51"/>
      <c r="O17" s="52"/>
      <c r="P17" s="51" t="e">
        <f>VLOOKUP(O17,$E$17:$F$18,2,FALSE)</f>
        <v>#N/A</v>
      </c>
      <c r="Q17" s="51"/>
      <c r="R17" s="52"/>
      <c r="S17" s="51" t="e">
        <f>VLOOKUP(R17,$E$17:$F$18,2,FALSE)</f>
        <v>#N/A</v>
      </c>
      <c r="T17" s="51"/>
      <c r="U17" s="42"/>
      <c r="V17" s="39" t="e">
        <f>VLOOKUP(U17,$E$17:$F$18,2,FALSE)</f>
        <v>#N/A</v>
      </c>
      <c r="W17" s="40"/>
    </row>
    <row r="18" spans="2:23" ht="14.25" customHeight="1">
      <c r="B18" s="76"/>
      <c r="C18" s="77"/>
      <c r="D18" s="55"/>
      <c r="E18" s="22" t="s">
        <v>58</v>
      </c>
      <c r="F18" s="1">
        <v>70</v>
      </c>
      <c r="G18" s="66"/>
      <c r="H18" s="66"/>
      <c r="I18" s="52"/>
      <c r="J18" s="51"/>
      <c r="K18" s="51"/>
      <c r="L18" s="52"/>
      <c r="M18" s="51"/>
      <c r="N18" s="51"/>
      <c r="O18" s="52"/>
      <c r="P18" s="51"/>
      <c r="Q18" s="51"/>
      <c r="R18" s="52"/>
      <c r="S18" s="51"/>
      <c r="T18" s="51"/>
      <c r="U18" s="44"/>
      <c r="V18" s="41"/>
      <c r="W18" s="40"/>
    </row>
    <row r="19" spans="2:23" ht="46.5" customHeight="1">
      <c r="B19" s="76"/>
      <c r="C19" s="77"/>
      <c r="D19" s="30" t="s">
        <v>24</v>
      </c>
      <c r="E19" s="85" t="s">
        <v>26</v>
      </c>
      <c r="F19" s="86"/>
      <c r="G19" s="2">
        <v>0.06</v>
      </c>
      <c r="H19" s="66"/>
      <c r="I19" s="5"/>
      <c r="J19" s="11">
        <f>IF(I19&gt;=10,100,I19*10)</f>
        <v>0</v>
      </c>
      <c r="K19" s="51"/>
      <c r="L19" s="17"/>
      <c r="M19" s="16">
        <f>IF(L19&gt;=10,100,L19*10)</f>
        <v>0</v>
      </c>
      <c r="N19" s="51"/>
      <c r="O19" s="17"/>
      <c r="P19" s="16">
        <f>IF(O19&gt;=10,100,O19*10)</f>
        <v>0</v>
      </c>
      <c r="Q19" s="51"/>
      <c r="R19" s="17"/>
      <c r="S19" s="16">
        <f>IF(R19&gt;=10,100,R19*10)</f>
        <v>0</v>
      </c>
      <c r="T19" s="51"/>
      <c r="U19" s="17"/>
      <c r="V19" s="16">
        <f>IF(U19&gt;=10,100,U19*10)</f>
        <v>0</v>
      </c>
      <c r="W19" s="40"/>
    </row>
    <row r="20" spans="2:23" ht="37.5" customHeight="1">
      <c r="B20" s="76"/>
      <c r="C20" s="77"/>
      <c r="D20" s="30" t="s">
        <v>27</v>
      </c>
      <c r="E20" s="64" t="s">
        <v>15</v>
      </c>
      <c r="F20" s="65"/>
      <c r="G20" s="66">
        <v>0.06</v>
      </c>
      <c r="H20" s="66"/>
      <c r="I20" s="17"/>
      <c r="J20" s="16">
        <f>I20</f>
        <v>0</v>
      </c>
      <c r="K20" s="51"/>
      <c r="L20" s="17"/>
      <c r="M20" s="16">
        <f>L20</f>
        <v>0</v>
      </c>
      <c r="N20" s="51"/>
      <c r="O20" s="17"/>
      <c r="P20" s="16">
        <f>O20</f>
        <v>0</v>
      </c>
      <c r="Q20" s="51"/>
      <c r="R20" s="17"/>
      <c r="S20" s="16">
        <f>R20</f>
        <v>0</v>
      </c>
      <c r="T20" s="51"/>
      <c r="U20" s="17"/>
      <c r="V20" s="16">
        <f>U20</f>
        <v>0</v>
      </c>
      <c r="W20" s="40"/>
    </row>
    <row r="21" spans="2:23" ht="14.25" customHeight="1">
      <c r="B21" s="76"/>
      <c r="C21" s="77"/>
      <c r="D21" s="59" t="s">
        <v>28</v>
      </c>
      <c r="E21" s="22" t="s">
        <v>59</v>
      </c>
      <c r="F21" s="15">
        <v>100</v>
      </c>
      <c r="G21" s="66"/>
      <c r="H21" s="66"/>
      <c r="I21" s="52"/>
      <c r="J21" s="51" t="e">
        <f>VLOOKUP(I21,$E$17:$F$18,2,FALSE)</f>
        <v>#N/A</v>
      </c>
      <c r="K21" s="51"/>
      <c r="L21" s="52"/>
      <c r="M21" s="51" t="e">
        <f>VLOOKUP(L21,$E$17:$F$18,2,FALSE)</f>
        <v>#N/A</v>
      </c>
      <c r="N21" s="51"/>
      <c r="O21" s="52"/>
      <c r="P21" s="51" t="e">
        <f>VLOOKUP(O21,$E$17:$F$18,2,FALSE)</f>
        <v>#N/A</v>
      </c>
      <c r="Q21" s="51"/>
      <c r="R21" s="52"/>
      <c r="S21" s="51" t="e">
        <f>VLOOKUP(R21,$E$17:$F$18,2,FALSE)</f>
        <v>#N/A</v>
      </c>
      <c r="T21" s="51"/>
      <c r="U21" s="42"/>
      <c r="V21" s="39" t="e">
        <f>VLOOKUP(U21,$E$17:$F$18,2,FALSE)</f>
        <v>#N/A</v>
      </c>
      <c r="W21" s="40"/>
    </row>
    <row r="22" spans="2:23" ht="14.25" customHeight="1">
      <c r="B22" s="76"/>
      <c r="C22" s="77"/>
      <c r="D22" s="55"/>
      <c r="E22" s="22" t="s">
        <v>58</v>
      </c>
      <c r="F22" s="15">
        <v>70</v>
      </c>
      <c r="G22" s="21">
        <v>0.04</v>
      </c>
      <c r="H22" s="66"/>
      <c r="I22" s="52"/>
      <c r="J22" s="51"/>
      <c r="K22" s="51"/>
      <c r="L22" s="52"/>
      <c r="M22" s="51"/>
      <c r="N22" s="51"/>
      <c r="O22" s="52"/>
      <c r="P22" s="51"/>
      <c r="Q22" s="51"/>
      <c r="R22" s="52"/>
      <c r="S22" s="51"/>
      <c r="T22" s="51"/>
      <c r="U22" s="44"/>
      <c r="V22" s="41"/>
      <c r="W22" s="40"/>
    </row>
    <row r="23" spans="2:23" ht="46.5" customHeight="1">
      <c r="B23" s="76"/>
      <c r="C23" s="77"/>
      <c r="D23" s="30" t="s">
        <v>29</v>
      </c>
      <c r="E23" s="85" t="s">
        <v>26</v>
      </c>
      <c r="F23" s="86"/>
      <c r="G23" s="18">
        <v>0.06</v>
      </c>
      <c r="H23" s="66"/>
      <c r="I23" s="17"/>
      <c r="J23" s="16">
        <f>IF(I23&gt;=10,100,I23*10)</f>
        <v>0</v>
      </c>
      <c r="K23" s="51"/>
      <c r="L23" s="17"/>
      <c r="M23" s="16">
        <f>IF(L23&gt;=10,100,L23*10)</f>
        <v>0</v>
      </c>
      <c r="N23" s="51"/>
      <c r="O23" s="17"/>
      <c r="P23" s="16">
        <f>IF(O23&gt;=10,100,O23*10)</f>
        <v>0</v>
      </c>
      <c r="Q23" s="51"/>
      <c r="R23" s="17"/>
      <c r="S23" s="16">
        <f>IF(R23&gt;=10,100,R23*10)</f>
        <v>0</v>
      </c>
      <c r="T23" s="51"/>
      <c r="U23" s="17"/>
      <c r="V23" s="16">
        <f>IF(U23&gt;=10,100,U23*10)</f>
        <v>0</v>
      </c>
      <c r="W23" s="40"/>
    </row>
    <row r="24" spans="2:23" ht="37.5" customHeight="1">
      <c r="B24" s="76"/>
      <c r="C24" s="77"/>
      <c r="D24" s="30" t="s">
        <v>30</v>
      </c>
      <c r="E24" s="64" t="s">
        <v>15</v>
      </c>
      <c r="F24" s="65"/>
      <c r="G24" s="31">
        <v>0.06</v>
      </c>
      <c r="H24" s="66"/>
      <c r="I24" s="17"/>
      <c r="J24" s="16">
        <f>I24</f>
        <v>0</v>
      </c>
      <c r="K24" s="51"/>
      <c r="L24" s="17"/>
      <c r="M24" s="16">
        <f>L24</f>
        <v>0</v>
      </c>
      <c r="N24" s="51"/>
      <c r="O24" s="17"/>
      <c r="P24" s="16">
        <f>O24</f>
        <v>0</v>
      </c>
      <c r="Q24" s="51"/>
      <c r="R24" s="17"/>
      <c r="S24" s="16">
        <f>R24</f>
        <v>0</v>
      </c>
      <c r="T24" s="51"/>
      <c r="U24" s="17"/>
      <c r="V24" s="16">
        <f>U24</f>
        <v>0</v>
      </c>
      <c r="W24" s="40"/>
    </row>
    <row r="25" spans="2:23" ht="14.25" customHeight="1">
      <c r="B25" s="76"/>
      <c r="C25" s="77"/>
      <c r="D25" s="59" t="s">
        <v>33</v>
      </c>
      <c r="E25" s="22" t="s">
        <v>59</v>
      </c>
      <c r="F25" s="15">
        <v>100</v>
      </c>
      <c r="G25" s="66">
        <v>0.04</v>
      </c>
      <c r="H25" s="66"/>
      <c r="I25" s="52"/>
      <c r="J25" s="51" t="e">
        <f>VLOOKUP(I25,$E$17:$F$18,2,FALSE)</f>
        <v>#N/A</v>
      </c>
      <c r="K25" s="51"/>
      <c r="L25" s="52"/>
      <c r="M25" s="51" t="e">
        <f>VLOOKUP(L25,$E$17:$F$18,2,FALSE)</f>
        <v>#N/A</v>
      </c>
      <c r="N25" s="51"/>
      <c r="O25" s="52"/>
      <c r="P25" s="51" t="e">
        <f>VLOOKUP(O25,$E$17:$F$18,2,FALSE)</f>
        <v>#N/A</v>
      </c>
      <c r="Q25" s="51"/>
      <c r="R25" s="52"/>
      <c r="S25" s="51" t="e">
        <f>VLOOKUP(R25,$E$17:$F$18,2,FALSE)</f>
        <v>#N/A</v>
      </c>
      <c r="T25" s="51"/>
      <c r="U25" s="42"/>
      <c r="V25" s="39" t="e">
        <f>VLOOKUP(U25,$E$17:$F$18,2,FALSE)</f>
        <v>#N/A</v>
      </c>
      <c r="W25" s="40"/>
    </row>
    <row r="26" spans="2:23" ht="14.25" customHeight="1">
      <c r="B26" s="76"/>
      <c r="C26" s="77"/>
      <c r="D26" s="55"/>
      <c r="E26" s="22" t="s">
        <v>58</v>
      </c>
      <c r="F26" s="15">
        <v>70</v>
      </c>
      <c r="G26" s="66"/>
      <c r="H26" s="66"/>
      <c r="I26" s="52"/>
      <c r="J26" s="51"/>
      <c r="K26" s="51"/>
      <c r="L26" s="52"/>
      <c r="M26" s="51"/>
      <c r="N26" s="51"/>
      <c r="O26" s="52"/>
      <c r="P26" s="51"/>
      <c r="Q26" s="51"/>
      <c r="R26" s="52"/>
      <c r="S26" s="51"/>
      <c r="T26" s="51"/>
      <c r="U26" s="44"/>
      <c r="V26" s="41"/>
      <c r="W26" s="40"/>
    </row>
    <row r="27" spans="2:23" ht="46.5" customHeight="1">
      <c r="B27" s="76"/>
      <c r="C27" s="77"/>
      <c r="D27" s="30" t="s">
        <v>31</v>
      </c>
      <c r="E27" s="85" t="s">
        <v>26</v>
      </c>
      <c r="F27" s="86"/>
      <c r="G27" s="18">
        <v>0.06</v>
      </c>
      <c r="H27" s="66"/>
      <c r="I27" s="17"/>
      <c r="J27" s="16">
        <f>IF(I27&gt;=10,100,I27*10)</f>
        <v>0</v>
      </c>
      <c r="K27" s="51"/>
      <c r="L27" s="17"/>
      <c r="M27" s="16">
        <f>IF(L27&gt;=10,100,L27*10)</f>
        <v>0</v>
      </c>
      <c r="N27" s="51"/>
      <c r="O27" s="17"/>
      <c r="P27" s="16">
        <f>IF(O27&gt;=10,100,O27*10)</f>
        <v>0</v>
      </c>
      <c r="Q27" s="51"/>
      <c r="R27" s="17"/>
      <c r="S27" s="16">
        <f>IF(R27&gt;=10,100,R27*10)</f>
        <v>0</v>
      </c>
      <c r="T27" s="51"/>
      <c r="U27" s="17"/>
      <c r="V27" s="16">
        <f>IF(U27&gt;=10,100,U27*10)</f>
        <v>0</v>
      </c>
      <c r="W27" s="40"/>
    </row>
    <row r="28" spans="2:23" ht="37.5" customHeight="1">
      <c r="B28" s="76"/>
      <c r="C28" s="77"/>
      <c r="D28" s="30" t="s">
        <v>32</v>
      </c>
      <c r="E28" s="64" t="s">
        <v>15</v>
      </c>
      <c r="F28" s="65"/>
      <c r="G28" s="31">
        <v>0.06</v>
      </c>
      <c r="H28" s="66"/>
      <c r="I28" s="17"/>
      <c r="J28" s="16">
        <f>I28</f>
        <v>0</v>
      </c>
      <c r="K28" s="51"/>
      <c r="L28" s="17"/>
      <c r="M28" s="16">
        <f>L28</f>
        <v>0</v>
      </c>
      <c r="N28" s="51"/>
      <c r="O28" s="17"/>
      <c r="P28" s="16">
        <f>O28</f>
        <v>0</v>
      </c>
      <c r="Q28" s="51"/>
      <c r="R28" s="17"/>
      <c r="S28" s="16">
        <f>R28</f>
        <v>0</v>
      </c>
      <c r="T28" s="51"/>
      <c r="U28" s="17"/>
      <c r="V28" s="16">
        <f>U28</f>
        <v>0</v>
      </c>
      <c r="W28" s="40"/>
    </row>
    <row r="29" spans="2:23" ht="14.25" customHeight="1">
      <c r="B29" s="76"/>
      <c r="C29" s="77"/>
      <c r="D29" s="59" t="s">
        <v>36</v>
      </c>
      <c r="E29" s="22" t="s">
        <v>59</v>
      </c>
      <c r="F29" s="15">
        <v>100</v>
      </c>
      <c r="G29" s="66">
        <v>0.04</v>
      </c>
      <c r="H29" s="66"/>
      <c r="I29" s="52"/>
      <c r="J29" s="51" t="e">
        <f>VLOOKUP(I29,$E$17:$F$18,2,FALSE)</f>
        <v>#N/A</v>
      </c>
      <c r="K29" s="51"/>
      <c r="L29" s="52"/>
      <c r="M29" s="51" t="e">
        <f>VLOOKUP(L29,$E$17:$F$18,2,FALSE)</f>
        <v>#N/A</v>
      </c>
      <c r="N29" s="51"/>
      <c r="O29" s="52"/>
      <c r="P29" s="51" t="e">
        <f>VLOOKUP(O29,$E$17:$F$18,2,FALSE)</f>
        <v>#N/A</v>
      </c>
      <c r="Q29" s="51"/>
      <c r="R29" s="52"/>
      <c r="S29" s="51" t="e">
        <f>VLOOKUP(R29,$E$17:$F$18,2,FALSE)</f>
        <v>#N/A</v>
      </c>
      <c r="T29" s="51"/>
      <c r="U29" s="42"/>
      <c r="V29" s="39" t="e">
        <f>VLOOKUP(U29,$E$17:$F$18,2,FALSE)</f>
        <v>#N/A</v>
      </c>
      <c r="W29" s="40"/>
    </row>
    <row r="30" spans="2:23" ht="14.25" customHeight="1">
      <c r="B30" s="76"/>
      <c r="C30" s="77"/>
      <c r="D30" s="55"/>
      <c r="E30" s="22" t="s">
        <v>58</v>
      </c>
      <c r="F30" s="15">
        <v>70</v>
      </c>
      <c r="G30" s="66"/>
      <c r="H30" s="66"/>
      <c r="I30" s="52"/>
      <c r="J30" s="51"/>
      <c r="K30" s="51"/>
      <c r="L30" s="52"/>
      <c r="M30" s="51"/>
      <c r="N30" s="51"/>
      <c r="O30" s="52"/>
      <c r="P30" s="51"/>
      <c r="Q30" s="51"/>
      <c r="R30" s="52"/>
      <c r="S30" s="51"/>
      <c r="T30" s="51"/>
      <c r="U30" s="44"/>
      <c r="V30" s="41"/>
      <c r="W30" s="40"/>
    </row>
    <row r="31" spans="2:23" ht="46.5" customHeight="1">
      <c r="B31" s="76"/>
      <c r="C31" s="77"/>
      <c r="D31" s="30" t="s">
        <v>34</v>
      </c>
      <c r="E31" s="85" t="s">
        <v>26</v>
      </c>
      <c r="F31" s="86"/>
      <c r="G31" s="18">
        <v>0.06</v>
      </c>
      <c r="H31" s="66"/>
      <c r="I31" s="17"/>
      <c r="J31" s="16">
        <f>IF(I31&gt;=10,100,I31*10)</f>
        <v>0</v>
      </c>
      <c r="K31" s="51"/>
      <c r="L31" s="17"/>
      <c r="M31" s="16">
        <f>IF(L31&gt;=10,100,L31*10)</f>
        <v>0</v>
      </c>
      <c r="N31" s="51"/>
      <c r="O31" s="17"/>
      <c r="P31" s="16">
        <f>IF(O31&gt;=10,100,O31*10)</f>
        <v>0</v>
      </c>
      <c r="Q31" s="51"/>
      <c r="R31" s="17"/>
      <c r="S31" s="16">
        <f>IF(R31&gt;=10,100,R31*10)</f>
        <v>0</v>
      </c>
      <c r="T31" s="51"/>
      <c r="U31" s="17"/>
      <c r="V31" s="16">
        <f>IF(U31&gt;=10,100,U31*10)</f>
        <v>0</v>
      </c>
      <c r="W31" s="40"/>
    </row>
    <row r="32" spans="2:23" ht="37.5" customHeight="1">
      <c r="B32" s="76"/>
      <c r="C32" s="77"/>
      <c r="D32" s="30" t="s">
        <v>35</v>
      </c>
      <c r="E32" s="64" t="s">
        <v>15</v>
      </c>
      <c r="F32" s="65"/>
      <c r="G32" s="31">
        <v>0.06</v>
      </c>
      <c r="H32" s="66"/>
      <c r="I32" s="17"/>
      <c r="J32" s="16">
        <f>I32</f>
        <v>0</v>
      </c>
      <c r="K32" s="51"/>
      <c r="L32" s="17"/>
      <c r="M32" s="16">
        <f>L32</f>
        <v>0</v>
      </c>
      <c r="N32" s="51"/>
      <c r="O32" s="17"/>
      <c r="P32" s="16">
        <f>O32</f>
        <v>0</v>
      </c>
      <c r="Q32" s="51"/>
      <c r="R32" s="17"/>
      <c r="S32" s="16">
        <f>R32</f>
        <v>0</v>
      </c>
      <c r="T32" s="51"/>
      <c r="U32" s="17"/>
      <c r="V32" s="16">
        <f>U32</f>
        <v>0</v>
      </c>
      <c r="W32" s="40"/>
    </row>
    <row r="33" spans="2:23" ht="71.25">
      <c r="B33" s="14" t="s">
        <v>38</v>
      </c>
      <c r="C33" s="15" t="s">
        <v>8</v>
      </c>
      <c r="D33" s="19" t="s">
        <v>37</v>
      </c>
      <c r="E33" s="64" t="s">
        <v>15</v>
      </c>
      <c r="F33" s="65"/>
      <c r="G33" s="18">
        <v>1</v>
      </c>
      <c r="H33" s="18">
        <v>0.1</v>
      </c>
      <c r="I33" s="20"/>
      <c r="J33" s="29">
        <f>I33</f>
        <v>0</v>
      </c>
      <c r="K33" s="29">
        <f>J33*$H$33*$G$33</f>
        <v>0</v>
      </c>
      <c r="L33" s="20"/>
      <c r="M33" s="29">
        <f>L33</f>
        <v>0</v>
      </c>
      <c r="N33" s="29">
        <f>M33*$H$33*$G$33</f>
        <v>0</v>
      </c>
      <c r="O33" s="20"/>
      <c r="P33" s="29">
        <f>O33</f>
        <v>0</v>
      </c>
      <c r="Q33" s="29">
        <f>P33*$H$33*$G$33</f>
        <v>0</v>
      </c>
      <c r="R33" s="20"/>
      <c r="S33" s="29">
        <f>R33</f>
        <v>0</v>
      </c>
      <c r="T33" s="29">
        <f>S33*$H$33*$G$33</f>
        <v>0</v>
      </c>
      <c r="U33" s="20"/>
      <c r="V33" s="29">
        <f>U33</f>
        <v>0</v>
      </c>
      <c r="W33" s="29">
        <f>V33*$H$33*$G$33</f>
        <v>0</v>
      </c>
    </row>
    <row r="34" spans="2:23" ht="28.5">
      <c r="B34" s="56" t="s">
        <v>39</v>
      </c>
      <c r="C34" s="53" t="s">
        <v>40</v>
      </c>
      <c r="D34" s="19" t="s">
        <v>41</v>
      </c>
      <c r="E34" s="62" t="s">
        <v>15</v>
      </c>
      <c r="F34" s="63"/>
      <c r="G34" s="18">
        <v>0.15</v>
      </c>
      <c r="H34" s="45">
        <v>0.35</v>
      </c>
      <c r="I34" s="17"/>
      <c r="J34" s="16">
        <f>I34</f>
        <v>0</v>
      </c>
      <c r="K34" s="39">
        <f>SUMPRODUCT(I34:I41,$G$34:$G$41)*$H$34</f>
        <v>0</v>
      </c>
      <c r="L34" s="17"/>
      <c r="M34" s="16">
        <f>L34</f>
        <v>0</v>
      </c>
      <c r="N34" s="39">
        <f>SUMPRODUCT(L34:L41,$G$34:$G$41)*$H$34</f>
        <v>0</v>
      </c>
      <c r="O34" s="17"/>
      <c r="P34" s="16">
        <f>O34</f>
        <v>0</v>
      </c>
      <c r="Q34" s="39">
        <f>SUMPRODUCT(O34:O41,$G$34:$G$41)*$H$34</f>
        <v>0</v>
      </c>
      <c r="R34" s="17"/>
      <c r="S34" s="16">
        <f>R34</f>
        <v>0</v>
      </c>
      <c r="T34" s="39">
        <f>SUMPRODUCT(R34:R41,$G$34:$G$41)*$H$34</f>
        <v>0</v>
      </c>
      <c r="U34" s="17"/>
      <c r="V34" s="16">
        <f>U34</f>
        <v>0</v>
      </c>
      <c r="W34" s="39">
        <f>SUMPRODUCT(U34:U41,$G$34:$G$41)*$H$34</f>
        <v>0</v>
      </c>
    </row>
    <row r="35" spans="2:23">
      <c r="B35" s="57"/>
      <c r="C35" s="54"/>
      <c r="D35" s="19" t="s">
        <v>60</v>
      </c>
      <c r="E35" s="62" t="s">
        <v>15</v>
      </c>
      <c r="F35" s="63"/>
      <c r="G35" s="18">
        <v>0.2</v>
      </c>
      <c r="H35" s="46"/>
      <c r="I35" s="17"/>
      <c r="J35" s="16">
        <f t="shared" ref="J35:J41" si="0">I35</f>
        <v>0</v>
      </c>
      <c r="K35" s="40"/>
      <c r="L35" s="17"/>
      <c r="M35" s="16">
        <f t="shared" ref="M35:M41" si="1">L35</f>
        <v>0</v>
      </c>
      <c r="N35" s="40"/>
      <c r="O35" s="17"/>
      <c r="P35" s="16">
        <f t="shared" ref="P35:P41" si="2">O35</f>
        <v>0</v>
      </c>
      <c r="Q35" s="40"/>
      <c r="R35" s="17"/>
      <c r="S35" s="16">
        <f t="shared" ref="S35:S41" si="3">R35</f>
        <v>0</v>
      </c>
      <c r="T35" s="40"/>
      <c r="U35" s="17"/>
      <c r="V35" s="16">
        <f t="shared" ref="V35:V41" si="4">U35</f>
        <v>0</v>
      </c>
      <c r="W35" s="40"/>
    </row>
    <row r="36" spans="2:23">
      <c r="B36" s="57"/>
      <c r="C36" s="54"/>
      <c r="D36" s="19" t="s">
        <v>42</v>
      </c>
      <c r="E36" s="62" t="s">
        <v>15</v>
      </c>
      <c r="F36" s="63"/>
      <c r="G36" s="18">
        <v>0.05</v>
      </c>
      <c r="H36" s="46"/>
      <c r="I36" s="17"/>
      <c r="J36" s="16">
        <f t="shared" si="0"/>
        <v>0</v>
      </c>
      <c r="K36" s="40"/>
      <c r="L36" s="17"/>
      <c r="M36" s="16">
        <f t="shared" si="1"/>
        <v>0</v>
      </c>
      <c r="N36" s="40"/>
      <c r="O36" s="17"/>
      <c r="P36" s="16">
        <f t="shared" si="2"/>
        <v>0</v>
      </c>
      <c r="Q36" s="40"/>
      <c r="R36" s="17"/>
      <c r="S36" s="16">
        <f t="shared" si="3"/>
        <v>0</v>
      </c>
      <c r="T36" s="40"/>
      <c r="U36" s="17"/>
      <c r="V36" s="16">
        <f t="shared" si="4"/>
        <v>0</v>
      </c>
      <c r="W36" s="40"/>
    </row>
    <row r="37" spans="2:23" ht="28.5">
      <c r="B37" s="57"/>
      <c r="C37" s="54"/>
      <c r="D37" s="19" t="s">
        <v>43</v>
      </c>
      <c r="E37" s="62" t="s">
        <v>15</v>
      </c>
      <c r="F37" s="63"/>
      <c r="G37" s="18">
        <v>0.1</v>
      </c>
      <c r="H37" s="46"/>
      <c r="I37" s="17"/>
      <c r="J37" s="16">
        <f t="shared" si="0"/>
        <v>0</v>
      </c>
      <c r="K37" s="40"/>
      <c r="L37" s="17"/>
      <c r="M37" s="16">
        <f t="shared" si="1"/>
        <v>0</v>
      </c>
      <c r="N37" s="40"/>
      <c r="O37" s="17"/>
      <c r="P37" s="16">
        <f t="shared" si="2"/>
        <v>0</v>
      </c>
      <c r="Q37" s="40"/>
      <c r="R37" s="17"/>
      <c r="S37" s="16">
        <f t="shared" si="3"/>
        <v>0</v>
      </c>
      <c r="T37" s="40"/>
      <c r="U37" s="17"/>
      <c r="V37" s="16">
        <f t="shared" si="4"/>
        <v>0</v>
      </c>
      <c r="W37" s="40"/>
    </row>
    <row r="38" spans="2:23" ht="14.25" customHeight="1">
      <c r="B38" s="57"/>
      <c r="C38" s="54"/>
      <c r="D38" s="19" t="s">
        <v>61</v>
      </c>
      <c r="E38" s="62" t="s">
        <v>15</v>
      </c>
      <c r="F38" s="63"/>
      <c r="G38" s="18">
        <v>0.05</v>
      </c>
      <c r="H38" s="46"/>
      <c r="I38" s="17"/>
      <c r="J38" s="16">
        <f t="shared" si="0"/>
        <v>0</v>
      </c>
      <c r="K38" s="40"/>
      <c r="L38" s="17"/>
      <c r="M38" s="16">
        <f t="shared" si="1"/>
        <v>0</v>
      </c>
      <c r="N38" s="40"/>
      <c r="O38" s="17"/>
      <c r="P38" s="16">
        <f t="shared" si="2"/>
        <v>0</v>
      </c>
      <c r="Q38" s="40"/>
      <c r="R38" s="17"/>
      <c r="S38" s="16">
        <f t="shared" si="3"/>
        <v>0</v>
      </c>
      <c r="T38" s="40"/>
      <c r="U38" s="17"/>
      <c r="V38" s="16">
        <f t="shared" si="4"/>
        <v>0</v>
      </c>
      <c r="W38" s="40"/>
    </row>
    <row r="39" spans="2:23">
      <c r="B39" s="57"/>
      <c r="C39" s="54"/>
      <c r="D39" s="19" t="s">
        <v>62</v>
      </c>
      <c r="E39" s="62" t="s">
        <v>15</v>
      </c>
      <c r="F39" s="63"/>
      <c r="G39" s="18">
        <v>0.3</v>
      </c>
      <c r="H39" s="46"/>
      <c r="I39" s="17"/>
      <c r="J39" s="16">
        <f t="shared" si="0"/>
        <v>0</v>
      </c>
      <c r="K39" s="40"/>
      <c r="L39" s="17"/>
      <c r="M39" s="16">
        <f t="shared" si="1"/>
        <v>0</v>
      </c>
      <c r="N39" s="40"/>
      <c r="O39" s="17"/>
      <c r="P39" s="16">
        <f t="shared" si="2"/>
        <v>0</v>
      </c>
      <c r="Q39" s="40"/>
      <c r="R39" s="17"/>
      <c r="S39" s="16">
        <f t="shared" si="3"/>
        <v>0</v>
      </c>
      <c r="T39" s="40"/>
      <c r="U39" s="17"/>
      <c r="V39" s="16">
        <f t="shared" si="4"/>
        <v>0</v>
      </c>
      <c r="W39" s="40"/>
    </row>
    <row r="40" spans="2:23">
      <c r="B40" s="57"/>
      <c r="C40" s="54"/>
      <c r="D40" s="19" t="s">
        <v>63</v>
      </c>
      <c r="E40" s="62" t="s">
        <v>15</v>
      </c>
      <c r="F40" s="63"/>
      <c r="G40" s="18">
        <v>0.1</v>
      </c>
      <c r="H40" s="46"/>
      <c r="I40" s="17"/>
      <c r="J40" s="16">
        <f t="shared" si="0"/>
        <v>0</v>
      </c>
      <c r="K40" s="40"/>
      <c r="L40" s="17"/>
      <c r="M40" s="16">
        <f t="shared" si="1"/>
        <v>0</v>
      </c>
      <c r="N40" s="40"/>
      <c r="O40" s="17"/>
      <c r="P40" s="16">
        <f t="shared" si="2"/>
        <v>0</v>
      </c>
      <c r="Q40" s="40"/>
      <c r="R40" s="17"/>
      <c r="S40" s="16">
        <f t="shared" si="3"/>
        <v>0</v>
      </c>
      <c r="T40" s="40"/>
      <c r="U40" s="17"/>
      <c r="V40" s="16">
        <f t="shared" si="4"/>
        <v>0</v>
      </c>
      <c r="W40" s="40"/>
    </row>
    <row r="41" spans="2:23">
      <c r="B41" s="58"/>
      <c r="C41" s="55"/>
      <c r="D41" s="19" t="s">
        <v>66</v>
      </c>
      <c r="E41" s="62" t="s">
        <v>15</v>
      </c>
      <c r="F41" s="63"/>
      <c r="G41" s="18">
        <v>0.05</v>
      </c>
      <c r="H41" s="47"/>
      <c r="I41" s="17"/>
      <c r="J41" s="16">
        <f t="shared" si="0"/>
        <v>0</v>
      </c>
      <c r="K41" s="41"/>
      <c r="L41" s="17"/>
      <c r="M41" s="16">
        <f t="shared" si="1"/>
        <v>0</v>
      </c>
      <c r="N41" s="41"/>
      <c r="O41" s="17"/>
      <c r="P41" s="16">
        <f t="shared" si="2"/>
        <v>0</v>
      </c>
      <c r="Q41" s="41"/>
      <c r="R41" s="17"/>
      <c r="S41" s="16">
        <f t="shared" si="3"/>
        <v>0</v>
      </c>
      <c r="T41" s="41"/>
      <c r="U41" s="17"/>
      <c r="V41" s="16">
        <f t="shared" si="4"/>
        <v>0</v>
      </c>
      <c r="W41" s="41"/>
    </row>
    <row r="42" spans="2:23" ht="142.5">
      <c r="B42" s="28" t="s">
        <v>44</v>
      </c>
      <c r="C42" s="25" t="s">
        <v>45</v>
      </c>
      <c r="D42" s="19" t="s">
        <v>46</v>
      </c>
      <c r="E42" s="62" t="s">
        <v>15</v>
      </c>
      <c r="F42" s="84"/>
      <c r="G42" s="18">
        <v>1</v>
      </c>
      <c r="H42" s="26">
        <v>0.2</v>
      </c>
      <c r="I42" s="20"/>
      <c r="J42" s="29">
        <f>I42</f>
        <v>0</v>
      </c>
      <c r="K42" s="16">
        <f>J42*$H$42*$G$42</f>
        <v>0</v>
      </c>
      <c r="L42" s="20"/>
      <c r="M42" s="29">
        <f>L42</f>
        <v>0</v>
      </c>
      <c r="N42" s="16">
        <f>M42*$H$42*$G$42</f>
        <v>0</v>
      </c>
      <c r="O42" s="20"/>
      <c r="P42" s="29">
        <f>O42</f>
        <v>0</v>
      </c>
      <c r="Q42" s="16">
        <f>P42*$H$42*$G$42</f>
        <v>0</v>
      </c>
      <c r="R42" s="20"/>
      <c r="S42" s="29">
        <f>R42</f>
        <v>0</v>
      </c>
      <c r="T42" s="16">
        <f>S42*$H$42*$G$42</f>
        <v>0</v>
      </c>
      <c r="U42" s="20"/>
      <c r="V42" s="29">
        <f>U42</f>
        <v>0</v>
      </c>
      <c r="W42" s="16">
        <f>V42*$H$42*$G$42</f>
        <v>0</v>
      </c>
    </row>
    <row r="43" spans="2:23">
      <c r="B43" s="76" t="s">
        <v>11</v>
      </c>
      <c r="C43" s="77"/>
      <c r="D43" s="77"/>
      <c r="E43" s="77"/>
      <c r="F43" s="77"/>
      <c r="G43" s="77"/>
      <c r="H43" s="3">
        <f>SUM(H4:H42)</f>
        <v>1</v>
      </c>
      <c r="I43" s="51" t="e">
        <f>SUM(K4:K42)</f>
        <v>#N/A</v>
      </c>
      <c r="J43" s="51"/>
      <c r="K43" s="51"/>
      <c r="L43" s="51" t="e">
        <f>SUM(N4:N42)</f>
        <v>#N/A</v>
      </c>
      <c r="M43" s="51"/>
      <c r="N43" s="51"/>
      <c r="O43" s="51" t="e">
        <f>SUM(Q4:Q42)</f>
        <v>#N/A</v>
      </c>
      <c r="P43" s="51"/>
      <c r="Q43" s="51"/>
      <c r="R43" s="51" t="e">
        <f>SUM(T4:T42)</f>
        <v>#N/A</v>
      </c>
      <c r="S43" s="51"/>
      <c r="T43" s="51"/>
      <c r="U43" s="51" t="e">
        <f>SUM(W4:W42)</f>
        <v>#N/A</v>
      </c>
      <c r="V43" s="51"/>
      <c r="W43" s="78"/>
    </row>
    <row r="44" spans="2:23" ht="15.75" thickBot="1">
      <c r="B44" s="56" t="s">
        <v>13</v>
      </c>
      <c r="C44" s="82"/>
      <c r="D44" s="82"/>
      <c r="E44" s="82"/>
      <c r="F44" s="82"/>
      <c r="G44" s="82"/>
      <c r="H44" s="4">
        <v>75</v>
      </c>
      <c r="I44" s="67" t="e">
        <f>IF(I43&gt;=$H$44,"עבר את סף האיכות","לא עבר את סף האיכות")</f>
        <v>#N/A</v>
      </c>
      <c r="J44" s="67"/>
      <c r="K44" s="67"/>
      <c r="L44" s="67" t="e">
        <f>IF(L43&gt;=$H$44,"עבר את סף האיכות","לא עבר את סף האיכות")</f>
        <v>#N/A</v>
      </c>
      <c r="M44" s="67"/>
      <c r="N44" s="67"/>
      <c r="O44" s="67" t="e">
        <f>IF(O43&gt;=$H$44,"עבר את סף האיכות","לא עבר את סף האיכות")</f>
        <v>#N/A</v>
      </c>
      <c r="P44" s="67"/>
      <c r="Q44" s="67"/>
      <c r="R44" s="67" t="e">
        <f>IF(R43&gt;=$H$44,"עבר את סף האיכות","לא עבר את סף האיכות")</f>
        <v>#N/A</v>
      </c>
      <c r="S44" s="67"/>
      <c r="T44" s="67"/>
      <c r="U44" s="67" t="e">
        <f>IF(U43&gt;=$H$44,"עבר את סף האיכות","לא עבר את סף האיכות")</f>
        <v>#N/A</v>
      </c>
      <c r="V44" s="67"/>
      <c r="W44" s="68"/>
    </row>
    <row r="45" spans="2:23" ht="15.75" thickBot="1">
      <c r="B45" s="69" t="s">
        <v>14</v>
      </c>
      <c r="C45" s="70"/>
      <c r="D45" s="70"/>
      <c r="E45" s="70"/>
      <c r="F45" s="70"/>
      <c r="G45" s="70"/>
      <c r="H45" s="70"/>
      <c r="I45" s="71" t="e">
        <f>I43/MAX($I$43:$W$43)*100</f>
        <v>#N/A</v>
      </c>
      <c r="J45" s="71"/>
      <c r="K45" s="71"/>
      <c r="L45" s="72" t="e">
        <f t="shared" ref="L45" si="5">L43/MAX($I$43:$W$43)*100</f>
        <v>#N/A</v>
      </c>
      <c r="M45" s="72"/>
      <c r="N45" s="72"/>
      <c r="O45" s="72" t="e">
        <f t="shared" ref="O45" si="6">O43/MAX($I$43:$W$43)*100</f>
        <v>#N/A</v>
      </c>
      <c r="P45" s="72"/>
      <c r="Q45" s="72"/>
      <c r="R45" s="72" t="e">
        <f t="shared" ref="R45" si="7">R43/MAX($I$43:$W$43)*100</f>
        <v>#N/A</v>
      </c>
      <c r="S45" s="72"/>
      <c r="T45" s="72"/>
      <c r="U45" s="72" t="e">
        <f t="shared" ref="U45" si="8">U43/MAX($I$43:$W$43)*100</f>
        <v>#N/A</v>
      </c>
      <c r="V45" s="72"/>
      <c r="W45" s="73"/>
    </row>
    <row r="48" spans="2:23">
      <c r="G48" s="32"/>
    </row>
    <row r="50" spans="2:7">
      <c r="E50" s="7"/>
      <c r="G50" s="7"/>
    </row>
    <row r="51" spans="2:7">
      <c r="E51" s="7"/>
      <c r="G51" s="7"/>
    </row>
    <row r="52" spans="2:7">
      <c r="E52" s="7"/>
      <c r="G52" s="7"/>
    </row>
    <row r="53" spans="2:7">
      <c r="E53" s="7"/>
      <c r="G53" s="7"/>
    </row>
    <row r="54" spans="2:7">
      <c r="E54" s="7"/>
      <c r="G54" s="7"/>
    </row>
    <row r="57" spans="2:7">
      <c r="B57" s="79"/>
      <c r="C57" s="79"/>
      <c r="D57" s="12"/>
      <c r="E57" s="79" t="s">
        <v>47</v>
      </c>
      <c r="F57" s="79"/>
    </row>
    <row r="58" spans="2:7">
      <c r="B58" s="12"/>
      <c r="C58" s="12"/>
      <c r="D58" s="12"/>
      <c r="E58" s="13">
        <v>1</v>
      </c>
      <c r="F58" s="12">
        <v>20</v>
      </c>
    </row>
    <row r="59" spans="2:7">
      <c r="B59" s="12"/>
      <c r="C59" s="12"/>
      <c r="D59" s="12"/>
      <c r="E59" s="13">
        <v>3000001</v>
      </c>
      <c r="F59" s="12">
        <v>40</v>
      </c>
    </row>
    <row r="60" spans="2:7">
      <c r="B60" s="12"/>
      <c r="C60" s="12"/>
      <c r="D60" s="12"/>
      <c r="E60" s="13">
        <v>6000001</v>
      </c>
      <c r="F60" s="12">
        <v>60</v>
      </c>
    </row>
    <row r="61" spans="2:7">
      <c r="B61" s="12"/>
      <c r="C61" s="12"/>
      <c r="D61" s="12"/>
      <c r="E61" s="13">
        <v>9000001</v>
      </c>
      <c r="F61" s="12">
        <v>100</v>
      </c>
    </row>
    <row r="62" spans="2:7">
      <c r="B62" s="12"/>
      <c r="C62" s="12"/>
      <c r="D62" s="12"/>
      <c r="E62" s="12"/>
      <c r="F62" s="12"/>
    </row>
    <row r="63" spans="2:7">
      <c r="B63" s="12"/>
      <c r="C63" s="12"/>
      <c r="D63" s="12"/>
      <c r="E63" s="12"/>
      <c r="F63" s="12"/>
    </row>
    <row r="64" spans="2:7">
      <c r="B64" s="12"/>
      <c r="C64" s="12"/>
      <c r="D64" s="12"/>
      <c r="E64" s="79"/>
      <c r="F64" s="79"/>
    </row>
    <row r="65" spans="2:6">
      <c r="B65" s="12"/>
      <c r="C65" s="12"/>
      <c r="D65" s="12"/>
      <c r="E65" s="12"/>
      <c r="F65" s="12"/>
    </row>
    <row r="66" spans="2:6">
      <c r="B66" s="12"/>
      <c r="C66" s="12"/>
      <c r="D66" s="12"/>
      <c r="E66" s="12"/>
      <c r="F66" s="12"/>
    </row>
    <row r="67" spans="2:6">
      <c r="B67" s="12"/>
      <c r="C67" s="12"/>
      <c r="D67" s="12"/>
      <c r="E67" s="12"/>
      <c r="F67" s="12"/>
    </row>
    <row r="68" spans="2:6">
      <c r="B68" s="12"/>
      <c r="C68" s="12"/>
      <c r="D68" s="12"/>
      <c r="E68" s="12"/>
      <c r="F68" s="12"/>
    </row>
  </sheetData>
  <mergeCells count="157">
    <mergeCell ref="E3:F3"/>
    <mergeCell ref="G20:G21"/>
    <mergeCell ref="T34:T41"/>
    <mergeCell ref="E33:F33"/>
    <mergeCell ref="S4:S7"/>
    <mergeCell ref="U4:U7"/>
    <mergeCell ref="V4:V7"/>
    <mergeCell ref="J4:J7"/>
    <mergeCell ref="L4:L7"/>
    <mergeCell ref="M4:M7"/>
    <mergeCell ref="E20:F20"/>
    <mergeCell ref="E19:F19"/>
    <mergeCell ref="N34:N41"/>
    <mergeCell ref="M29:M30"/>
    <mergeCell ref="L29:L30"/>
    <mergeCell ref="K34:K41"/>
    <mergeCell ref="J29:J30"/>
    <mergeCell ref="P21:P22"/>
    <mergeCell ref="Q34:Q41"/>
    <mergeCell ref="P29:P30"/>
    <mergeCell ref="O29:O30"/>
    <mergeCell ref="O21:O22"/>
    <mergeCell ref="D4:D7"/>
    <mergeCell ref="R8:R11"/>
    <mergeCell ref="S8:S11"/>
    <mergeCell ref="U8:U11"/>
    <mergeCell ref="V8:V11"/>
    <mergeCell ref="D17:D18"/>
    <mergeCell ref="D13:D14"/>
    <mergeCell ref="G13:G14"/>
    <mergeCell ref="I13:I14"/>
    <mergeCell ref="E16:F16"/>
    <mergeCell ref="E15:F15"/>
    <mergeCell ref="M13:M14"/>
    <mergeCell ref="M17:M18"/>
    <mergeCell ref="L13:L14"/>
    <mergeCell ref="L17:L18"/>
    <mergeCell ref="J13:J14"/>
    <mergeCell ref="J17:J18"/>
    <mergeCell ref="P13:P14"/>
    <mergeCell ref="P17:P18"/>
    <mergeCell ref="O13:O14"/>
    <mergeCell ref="O17:O18"/>
    <mergeCell ref="D21:D22"/>
    <mergeCell ref="D25:D26"/>
    <mergeCell ref="D29:D30"/>
    <mergeCell ref="E24:F24"/>
    <mergeCell ref="E28:F28"/>
    <mergeCell ref="E32:F32"/>
    <mergeCell ref="E23:F23"/>
    <mergeCell ref="E27:F27"/>
    <mergeCell ref="E31:F31"/>
    <mergeCell ref="E64:F64"/>
    <mergeCell ref="I2:K2"/>
    <mergeCell ref="K13:K32"/>
    <mergeCell ref="N13:N32"/>
    <mergeCell ref="L2:N2"/>
    <mergeCell ref="B2:H2"/>
    <mergeCell ref="B57:C57"/>
    <mergeCell ref="E57:F57"/>
    <mergeCell ref="B44:G44"/>
    <mergeCell ref="I44:K44"/>
    <mergeCell ref="L44:N44"/>
    <mergeCell ref="I21:I22"/>
    <mergeCell ref="J21:J22"/>
    <mergeCell ref="L21:L22"/>
    <mergeCell ref="M21:M22"/>
    <mergeCell ref="J25:J26"/>
    <mergeCell ref="L25:L26"/>
    <mergeCell ref="M25:M26"/>
    <mergeCell ref="B13:B32"/>
    <mergeCell ref="C13:C32"/>
    <mergeCell ref="H13:H32"/>
    <mergeCell ref="G25:G26"/>
    <mergeCell ref="I25:I26"/>
    <mergeCell ref="E42:F42"/>
    <mergeCell ref="U2:W2"/>
    <mergeCell ref="B43:G43"/>
    <mergeCell ref="I43:K43"/>
    <mergeCell ref="L43:N43"/>
    <mergeCell ref="O43:Q43"/>
    <mergeCell ref="R43:T43"/>
    <mergeCell ref="U43:W43"/>
    <mergeCell ref="O2:Q2"/>
    <mergeCell ref="T13:T32"/>
    <mergeCell ref="R2:T2"/>
    <mergeCell ref="R21:R22"/>
    <mergeCell ref="S21:S22"/>
    <mergeCell ref="U21:U22"/>
    <mergeCell ref="V21:V22"/>
    <mergeCell ref="Q13:Q32"/>
    <mergeCell ref="U25:U26"/>
    <mergeCell ref="V25:V26"/>
    <mergeCell ref="O25:O26"/>
    <mergeCell ref="P25:P26"/>
    <mergeCell ref="R25:R26"/>
    <mergeCell ref="V13:V14"/>
    <mergeCell ref="V17:V18"/>
    <mergeCell ref="V29:V30"/>
    <mergeCell ref="U13:U14"/>
    <mergeCell ref="O44:Q44"/>
    <mergeCell ref="R44:T44"/>
    <mergeCell ref="U44:W44"/>
    <mergeCell ref="B45:H45"/>
    <mergeCell ref="I45:K45"/>
    <mergeCell ref="L45:N45"/>
    <mergeCell ref="O45:Q45"/>
    <mergeCell ref="R45:T45"/>
    <mergeCell ref="U45:W45"/>
    <mergeCell ref="C4:C12"/>
    <mergeCell ref="B4:B12"/>
    <mergeCell ref="H4:H12"/>
    <mergeCell ref="D8:D11"/>
    <mergeCell ref="G8:G11"/>
    <mergeCell ref="I8:I11"/>
    <mergeCell ref="J8:J11"/>
    <mergeCell ref="I4:I7"/>
    <mergeCell ref="B34:B41"/>
    <mergeCell ref="C34:C41"/>
    <mergeCell ref="E34:F34"/>
    <mergeCell ref="E35:F35"/>
    <mergeCell ref="E36:F36"/>
    <mergeCell ref="E37:F37"/>
    <mergeCell ref="E38:F38"/>
    <mergeCell ref="E39:F39"/>
    <mergeCell ref="E40:F40"/>
    <mergeCell ref="E41:F41"/>
    <mergeCell ref="H34:H41"/>
    <mergeCell ref="E12:F12"/>
    <mergeCell ref="I17:I18"/>
    <mergeCell ref="I29:I30"/>
    <mergeCell ref="G17:G18"/>
    <mergeCell ref="G29:G30"/>
    <mergeCell ref="W34:W41"/>
    <mergeCell ref="R4:R7"/>
    <mergeCell ref="T4:T12"/>
    <mergeCell ref="W4:W12"/>
    <mergeCell ref="G4:G7"/>
    <mergeCell ref="K4:K12"/>
    <mergeCell ref="N4:N12"/>
    <mergeCell ref="L8:L11"/>
    <mergeCell ref="M8:M11"/>
    <mergeCell ref="O4:O7"/>
    <mergeCell ref="P4:P7"/>
    <mergeCell ref="Q4:Q12"/>
    <mergeCell ref="O8:O11"/>
    <mergeCell ref="P8:P11"/>
    <mergeCell ref="W13:W32"/>
    <mergeCell ref="U17:U18"/>
    <mergeCell ref="U29:U30"/>
    <mergeCell ref="S13:S14"/>
    <mergeCell ref="S17:S18"/>
    <mergeCell ref="S29:S30"/>
    <mergeCell ref="R13:R14"/>
    <mergeCell ref="R17:R18"/>
    <mergeCell ref="R29:R30"/>
    <mergeCell ref="S25:S26"/>
  </mergeCells>
  <conditionalFormatting sqref="I4 I8 I12:I20 I34:I42">
    <cfRule type="cellIs" dxfId="69" priority="82" operator="equal">
      <formula>0</formula>
    </cfRule>
  </conditionalFormatting>
  <conditionalFormatting sqref="I4 I8 I12:I20 O33 I34:I42">
    <cfRule type="cellIs" dxfId="68" priority="81" operator="equal">
      <formula>0</formula>
    </cfRule>
  </conditionalFormatting>
  <conditionalFormatting sqref="I44:W44">
    <cfRule type="containsText" dxfId="67" priority="79" operator="containsText" text="לא עבר את סף האיכות">
      <formula>NOT(ISERROR(SEARCH("לא עבר את סף האיכות",I44)))</formula>
    </cfRule>
    <cfRule type="containsText" dxfId="66" priority="80" operator="containsText" text="עבר את סף האיכות">
      <formula>NOT(ISERROR(SEARCH("עבר את סף האיכות",I44)))</formula>
    </cfRule>
  </conditionalFormatting>
  <conditionalFormatting sqref="L4 L8 L12">
    <cfRule type="cellIs" dxfId="65" priority="78" operator="equal">
      <formula>0</formula>
    </cfRule>
  </conditionalFormatting>
  <conditionalFormatting sqref="L4 L8 L12">
    <cfRule type="cellIs" dxfId="64" priority="77" operator="equal">
      <formula>0</formula>
    </cfRule>
  </conditionalFormatting>
  <conditionalFormatting sqref="O4 O8 O12">
    <cfRule type="cellIs" dxfId="63" priority="76" operator="equal">
      <formula>0</formula>
    </cfRule>
  </conditionalFormatting>
  <conditionalFormatting sqref="O4 O8 O12">
    <cfRule type="cellIs" dxfId="62" priority="75" operator="equal">
      <formula>0</formula>
    </cfRule>
  </conditionalFormatting>
  <conditionalFormatting sqref="R4 R8 R12">
    <cfRule type="cellIs" dxfId="61" priority="74" operator="equal">
      <formula>0</formula>
    </cfRule>
  </conditionalFormatting>
  <conditionalFormatting sqref="R4 R8 R12">
    <cfRule type="cellIs" dxfId="60" priority="73" operator="equal">
      <formula>0</formula>
    </cfRule>
  </conditionalFormatting>
  <conditionalFormatting sqref="U4 U8 U12">
    <cfRule type="cellIs" dxfId="59" priority="72" operator="equal">
      <formula>0</formula>
    </cfRule>
  </conditionalFormatting>
  <conditionalFormatting sqref="U4 U8 U12">
    <cfRule type="cellIs" dxfId="58" priority="71" operator="equal">
      <formula>0</formula>
    </cfRule>
  </conditionalFormatting>
  <conditionalFormatting sqref="I21:I24">
    <cfRule type="cellIs" dxfId="57" priority="70" operator="equal">
      <formula>0</formula>
    </cfRule>
  </conditionalFormatting>
  <conditionalFormatting sqref="I21:I24">
    <cfRule type="cellIs" dxfId="56" priority="69" operator="equal">
      <formula>0</formula>
    </cfRule>
  </conditionalFormatting>
  <conditionalFormatting sqref="I25:I28">
    <cfRule type="cellIs" dxfId="55" priority="68" operator="equal">
      <formula>0</formula>
    </cfRule>
  </conditionalFormatting>
  <conditionalFormatting sqref="I25:I28">
    <cfRule type="cellIs" dxfId="54" priority="67" operator="equal">
      <formula>0</formula>
    </cfRule>
  </conditionalFormatting>
  <conditionalFormatting sqref="I29:I32">
    <cfRule type="cellIs" dxfId="53" priority="66" operator="equal">
      <formula>0</formula>
    </cfRule>
  </conditionalFormatting>
  <conditionalFormatting sqref="I29:I32">
    <cfRule type="cellIs" dxfId="52" priority="65" operator="equal">
      <formula>0</formula>
    </cfRule>
  </conditionalFormatting>
  <conditionalFormatting sqref="U42">
    <cfRule type="cellIs" dxfId="51" priority="2" operator="equal">
      <formula>0</formula>
    </cfRule>
  </conditionalFormatting>
  <conditionalFormatting sqref="U42">
    <cfRule type="cellIs" dxfId="50" priority="1" operator="equal">
      <formula>0</formula>
    </cfRule>
  </conditionalFormatting>
  <conditionalFormatting sqref="L13:L20">
    <cfRule type="cellIs" dxfId="49" priority="60" operator="equal">
      <formula>0</formula>
    </cfRule>
  </conditionalFormatting>
  <conditionalFormatting sqref="L13:L20">
    <cfRule type="cellIs" dxfId="48" priority="59" operator="equal">
      <formula>0</formula>
    </cfRule>
  </conditionalFormatting>
  <conditionalFormatting sqref="L21:L24">
    <cfRule type="cellIs" dxfId="47" priority="58" operator="equal">
      <formula>0</formula>
    </cfRule>
  </conditionalFormatting>
  <conditionalFormatting sqref="L21:L24">
    <cfRule type="cellIs" dxfId="46" priority="57" operator="equal">
      <formula>0</formula>
    </cfRule>
  </conditionalFormatting>
  <conditionalFormatting sqref="L25:L28">
    <cfRule type="cellIs" dxfId="45" priority="56" operator="equal">
      <formula>0</formula>
    </cfRule>
  </conditionalFormatting>
  <conditionalFormatting sqref="L25:L28">
    <cfRule type="cellIs" dxfId="44" priority="55" operator="equal">
      <formula>0</formula>
    </cfRule>
  </conditionalFormatting>
  <conditionalFormatting sqref="L29:L32">
    <cfRule type="cellIs" dxfId="43" priority="54" operator="equal">
      <formula>0</formula>
    </cfRule>
  </conditionalFormatting>
  <conditionalFormatting sqref="L29:L32">
    <cfRule type="cellIs" dxfId="42" priority="53" operator="equal">
      <formula>0</formula>
    </cfRule>
  </conditionalFormatting>
  <conditionalFormatting sqref="O13:O20">
    <cfRule type="cellIs" dxfId="41" priority="50" operator="equal">
      <formula>0</formula>
    </cfRule>
  </conditionalFormatting>
  <conditionalFormatting sqref="O13:O20">
    <cfRule type="cellIs" dxfId="40" priority="49" operator="equal">
      <formula>0</formula>
    </cfRule>
  </conditionalFormatting>
  <conditionalFormatting sqref="O21:O24">
    <cfRule type="cellIs" dxfId="39" priority="48" operator="equal">
      <formula>0</formula>
    </cfRule>
  </conditionalFormatting>
  <conditionalFormatting sqref="O21:O24">
    <cfRule type="cellIs" dxfId="38" priority="47" operator="equal">
      <formula>0</formula>
    </cfRule>
  </conditionalFormatting>
  <conditionalFormatting sqref="O25:O28">
    <cfRule type="cellIs" dxfId="37" priority="46" operator="equal">
      <formula>0</formula>
    </cfRule>
  </conditionalFormatting>
  <conditionalFormatting sqref="O25:O28">
    <cfRule type="cellIs" dxfId="36" priority="45" operator="equal">
      <formula>0</formula>
    </cfRule>
  </conditionalFormatting>
  <conditionalFormatting sqref="O29:O32">
    <cfRule type="cellIs" dxfId="35" priority="44" operator="equal">
      <formula>0</formula>
    </cfRule>
  </conditionalFormatting>
  <conditionalFormatting sqref="O29:O32">
    <cfRule type="cellIs" dxfId="34" priority="43" operator="equal">
      <formula>0</formula>
    </cfRule>
  </conditionalFormatting>
  <conditionalFormatting sqref="R13:R20">
    <cfRule type="cellIs" dxfId="33" priority="40" operator="equal">
      <formula>0</formula>
    </cfRule>
  </conditionalFormatting>
  <conditionalFormatting sqref="R13:R20">
    <cfRule type="cellIs" dxfId="32" priority="39" operator="equal">
      <formula>0</formula>
    </cfRule>
  </conditionalFormatting>
  <conditionalFormatting sqref="R21:R24">
    <cfRule type="cellIs" dxfId="31" priority="38" operator="equal">
      <formula>0</formula>
    </cfRule>
  </conditionalFormatting>
  <conditionalFormatting sqref="R21:R24">
    <cfRule type="cellIs" dxfId="30" priority="37" operator="equal">
      <formula>0</formula>
    </cfRule>
  </conditionalFormatting>
  <conditionalFormatting sqref="R25:R28">
    <cfRule type="cellIs" dxfId="29" priority="36" operator="equal">
      <formula>0</formula>
    </cfRule>
  </conditionalFormatting>
  <conditionalFormatting sqref="R25:R28">
    <cfRule type="cellIs" dxfId="28" priority="35" operator="equal">
      <formula>0</formula>
    </cfRule>
  </conditionalFormatting>
  <conditionalFormatting sqref="R29:R32">
    <cfRule type="cellIs" dxfId="27" priority="34" operator="equal">
      <formula>0</formula>
    </cfRule>
  </conditionalFormatting>
  <conditionalFormatting sqref="R29:R32">
    <cfRule type="cellIs" dxfId="26" priority="33" operator="equal">
      <formula>0</formula>
    </cfRule>
  </conditionalFormatting>
  <conditionalFormatting sqref="U13:U20">
    <cfRule type="cellIs" dxfId="25" priority="30" operator="equal">
      <formula>0</formula>
    </cfRule>
  </conditionalFormatting>
  <conditionalFormatting sqref="U13:U20">
    <cfRule type="cellIs" dxfId="24" priority="29" operator="equal">
      <formula>0</formula>
    </cfRule>
  </conditionalFormatting>
  <conditionalFormatting sqref="U21:U24">
    <cfRule type="cellIs" dxfId="23" priority="28" operator="equal">
      <formula>0</formula>
    </cfRule>
  </conditionalFormatting>
  <conditionalFormatting sqref="U21:U24">
    <cfRule type="cellIs" dxfId="22" priority="27" operator="equal">
      <formula>0</formula>
    </cfRule>
  </conditionalFormatting>
  <conditionalFormatting sqref="U25:U28">
    <cfRule type="cellIs" dxfId="21" priority="26" operator="equal">
      <formula>0</formula>
    </cfRule>
  </conditionalFormatting>
  <conditionalFormatting sqref="U25:U28">
    <cfRule type="cellIs" dxfId="20" priority="25" operator="equal">
      <formula>0</formula>
    </cfRule>
  </conditionalFormatting>
  <conditionalFormatting sqref="U29:U32">
    <cfRule type="cellIs" dxfId="19" priority="24" operator="equal">
      <formula>0</formula>
    </cfRule>
  </conditionalFormatting>
  <conditionalFormatting sqref="U29:U32">
    <cfRule type="cellIs" dxfId="18" priority="23" operator="equal">
      <formula>0</formula>
    </cfRule>
  </conditionalFormatting>
  <conditionalFormatting sqref="R33">
    <cfRule type="cellIs" dxfId="17" priority="20" operator="equal">
      <formula>0</formula>
    </cfRule>
  </conditionalFormatting>
  <conditionalFormatting sqref="U33">
    <cfRule type="cellIs" dxfId="16" priority="19" operator="equal">
      <formula>0</formula>
    </cfRule>
  </conditionalFormatting>
  <conditionalFormatting sqref="I33">
    <cfRule type="cellIs" dxfId="15" priority="18" operator="equal">
      <formula>0</formula>
    </cfRule>
  </conditionalFormatting>
  <conditionalFormatting sqref="L33">
    <cfRule type="cellIs" dxfId="14" priority="17" operator="equal">
      <formula>0</formula>
    </cfRule>
  </conditionalFormatting>
  <conditionalFormatting sqref="L34:L41">
    <cfRule type="cellIs" dxfId="13" priority="16" operator="equal">
      <formula>0</formula>
    </cfRule>
  </conditionalFormatting>
  <conditionalFormatting sqref="L34:L41">
    <cfRule type="cellIs" dxfId="12" priority="15" operator="equal">
      <formula>0</formula>
    </cfRule>
  </conditionalFormatting>
  <conditionalFormatting sqref="O34:O41">
    <cfRule type="cellIs" dxfId="11" priority="14" operator="equal">
      <formula>0</formula>
    </cfRule>
  </conditionalFormatting>
  <conditionalFormatting sqref="O34:O41">
    <cfRule type="cellIs" dxfId="10" priority="13" operator="equal">
      <formula>0</formula>
    </cfRule>
  </conditionalFormatting>
  <conditionalFormatting sqref="R34:R41">
    <cfRule type="cellIs" dxfId="9" priority="12" operator="equal">
      <formula>0</formula>
    </cfRule>
  </conditionalFormatting>
  <conditionalFormatting sqref="R34:R41">
    <cfRule type="cellIs" dxfId="8" priority="11" operator="equal">
      <formula>0</formula>
    </cfRule>
  </conditionalFormatting>
  <conditionalFormatting sqref="U34:U41">
    <cfRule type="cellIs" dxfId="7" priority="10" operator="equal">
      <formula>0</formula>
    </cfRule>
  </conditionalFormatting>
  <conditionalFormatting sqref="U34:U41">
    <cfRule type="cellIs" dxfId="6" priority="9" operator="equal">
      <formula>0</formula>
    </cfRule>
  </conditionalFormatting>
  <conditionalFormatting sqref="L42">
    <cfRule type="cellIs" dxfId="5" priority="8" operator="equal">
      <formula>0</formula>
    </cfRule>
  </conditionalFormatting>
  <conditionalFormatting sqref="L42">
    <cfRule type="cellIs" dxfId="4" priority="7" operator="equal">
      <formula>0</formula>
    </cfRule>
  </conditionalFormatting>
  <conditionalFormatting sqref="O42">
    <cfRule type="cellIs" dxfId="3" priority="6" operator="equal">
      <formula>0</formula>
    </cfRule>
  </conditionalFormatting>
  <conditionalFormatting sqref="O42">
    <cfRule type="cellIs" dxfId="2" priority="5" operator="equal">
      <formula>0</formula>
    </cfRule>
  </conditionalFormatting>
  <conditionalFormatting sqref="R42">
    <cfRule type="cellIs" dxfId="1" priority="4" operator="equal">
      <formula>0</formula>
    </cfRule>
  </conditionalFormatting>
  <conditionalFormatting sqref="R42">
    <cfRule type="cellIs" dxfId="0" priority="3" operator="equal">
      <formula>0</formula>
    </cfRule>
  </conditionalFormatting>
  <dataValidations count="3">
    <dataValidation type="list" allowBlank="1" showInputMessage="1" showErrorMessage="1" sqref="I13:I14 R13:R14 O13:O14 L13:L14 U13:U14">
      <formula1>$E$13:$E$14</formula1>
    </dataValidation>
    <dataValidation type="list" allowBlank="1" showInputMessage="1" showErrorMessage="1" sqref="I17:I18 L29:L30 O29:O30 R29:R30 I21:I22 I25:I26 I29:I30 L17:L18 L21:L22 L25:L26 O17:O18 O21:O22 O25:O26 R17:R18 R21:R22 R25:R26 U17:U18 U21:U22 U25:U26 U29:U30">
      <formula1>$E$17:$E$18</formula1>
    </dataValidation>
    <dataValidation type="list" allowBlank="1" showInputMessage="1" showErrorMessage="1" sqref="I4:I7 L4:L7 O4:O7 R4:R7 U4:U7">
      <formula1>$E$4:$E$7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8FB6845E3FCE143888E2C7029F91D7F" ma:contentTypeVersion="1" ma:contentTypeDescription="צור מסמך חדש." ma:contentTypeScope="" ma:versionID="b0f6fcf5d5883307d9c708c0f29b6d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CFE039-F734-42C5-BED2-3E3FAFDB9B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0E21C91-E550-4E56-B99C-8511D773F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847ADD-77AD-4704-A294-70CFD098E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בדיקת איכות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למפל מכרז 7/2011</dc:title>
  <dc:creator>Yossi Elezra</dc:creator>
  <cp:lastModifiedBy>mazal</cp:lastModifiedBy>
  <dcterms:created xsi:type="dcterms:W3CDTF">2010-12-07T07:41:48Z</dcterms:created>
  <dcterms:modified xsi:type="dcterms:W3CDTF">2011-09-27T06:20:28Z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0x010100A8FB6845E3FCE143888E2C7029F91D7F</vt:lpwstr>
  </property>
  <property fmtid="{D5CDD505-2E9C-101B-9397-08002B2CF9AE}" pid="3" name="Order">
    <vt:r8>1300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</Properties>
</file>